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УТОЧНЕНИЯ - 2022 г\2. уточнения март\"/>
    </mc:Choice>
  </mc:AlternateContent>
  <bookViews>
    <workbookView xWindow="0" yWindow="0" windowWidth="28770" windowHeight="10110" activeTab="2"/>
  </bookViews>
  <sheets>
    <sheet name="Дх" sheetId="4" r:id="rId1"/>
    <sheet name="МП" sheetId="2" r:id="rId2"/>
    <sheet name="вед." sheetId="1" r:id="rId3"/>
    <sheet name="источн" sheetId="3" r:id="rId4"/>
  </sheets>
  <externalReferences>
    <externalReference r:id="rId5"/>
  </externalReferences>
  <definedNames>
    <definedName name="_xlnm._FilterDatabase" localSheetId="2" hidden="1">вед.!$A$11:$V$1053</definedName>
    <definedName name="APPT" localSheetId="2">вед.!$A$20</definedName>
    <definedName name="FIO" localSheetId="2">вед.!#REF!</definedName>
    <definedName name="LAST_CELL" localSheetId="2">вед.!#REF!</definedName>
    <definedName name="SIGN" localSheetId="2">вед.!$A$20:$E$21</definedName>
    <definedName name="_xlnm.Print_Titles" localSheetId="2">вед.!$9:$11</definedName>
    <definedName name="_xlnm.Print_Titles" localSheetId="1">МП!$9:$10</definedName>
  </definedNames>
  <calcPr calcId="152511"/>
</workbook>
</file>

<file path=xl/calcChain.xml><?xml version="1.0" encoding="utf-8"?>
<calcChain xmlns="http://schemas.openxmlformats.org/spreadsheetml/2006/main">
  <c r="M1065" i="1" l="1"/>
  <c r="M1062" i="1"/>
  <c r="X1056" i="1"/>
  <c r="Z1056" i="1" s="1"/>
  <c r="Z1055" i="1" s="1"/>
  <c r="Z1054" i="1" s="1"/>
  <c r="Z1053" i="1" s="1"/>
  <c r="S1056" i="1"/>
  <c r="U1056" i="1" s="1"/>
  <c r="U1055" i="1" s="1"/>
  <c r="U1054" i="1" s="1"/>
  <c r="U1053" i="1" s="1"/>
  <c r="Q1056" i="1"/>
  <c r="H1056" i="1"/>
  <c r="Y1055" i="1"/>
  <c r="X1055" i="1"/>
  <c r="W1055" i="1"/>
  <c r="W1054" i="1" s="1"/>
  <c r="W1053" i="1" s="1"/>
  <c r="V1055" i="1"/>
  <c r="T1055" i="1"/>
  <c r="S1055" i="1"/>
  <c r="S1054" i="1" s="1"/>
  <c r="S1053" i="1" s="1"/>
  <c r="R1055" i="1"/>
  <c r="Q1055" i="1"/>
  <c r="P1055" i="1"/>
  <c r="O1055" i="1"/>
  <c r="O1054" i="1" s="1"/>
  <c r="O1053" i="1" s="1"/>
  <c r="M1055" i="1"/>
  <c r="K1055" i="1"/>
  <c r="K1054" i="1" s="1"/>
  <c r="K1053" i="1" s="1"/>
  <c r="J1055" i="1"/>
  <c r="I1055" i="1"/>
  <c r="G1055" i="1"/>
  <c r="G1054" i="1" s="1"/>
  <c r="G1053" i="1" s="1"/>
  <c r="F1055" i="1"/>
  <c r="Y1054" i="1"/>
  <c r="X1054" i="1"/>
  <c r="X1053" i="1" s="1"/>
  <c r="V1054" i="1"/>
  <c r="T1054" i="1"/>
  <c r="T1053" i="1" s="1"/>
  <c r="R1054" i="1"/>
  <c r="Q1054" i="1"/>
  <c r="P1054" i="1"/>
  <c r="P1053" i="1" s="1"/>
  <c r="M1054" i="1"/>
  <c r="J1054" i="1"/>
  <c r="I1054" i="1"/>
  <c r="F1054" i="1"/>
  <c r="Y1053" i="1"/>
  <c r="V1053" i="1"/>
  <c r="R1053" i="1"/>
  <c r="Q1053" i="1"/>
  <c r="M1053" i="1"/>
  <c r="J1053" i="1"/>
  <c r="I1053" i="1"/>
  <c r="F1053" i="1"/>
  <c r="Z1052" i="1"/>
  <c r="Z1051" i="1" s="1"/>
  <c r="Z1050" i="1" s="1"/>
  <c r="Z1049" i="1" s="1"/>
  <c r="Z1048" i="1" s="1"/>
  <c r="Z1047" i="1" s="1"/>
  <c r="Z1046" i="1" s="1"/>
  <c r="X1052" i="1"/>
  <c r="Q1052" i="1"/>
  <c r="L1052" i="1"/>
  <c r="N1052" i="1" s="1"/>
  <c r="N1051" i="1" s="1"/>
  <c r="N1050" i="1" s="1"/>
  <c r="N1049" i="1" s="1"/>
  <c r="H1052" i="1"/>
  <c r="Y1051" i="1"/>
  <c r="X1051" i="1"/>
  <c r="W1051" i="1"/>
  <c r="V1051" i="1"/>
  <c r="V1050" i="1" s="1"/>
  <c r="V1049" i="1" s="1"/>
  <c r="V1048" i="1" s="1"/>
  <c r="T1051" i="1"/>
  <c r="R1051" i="1"/>
  <c r="R1050" i="1" s="1"/>
  <c r="R1049" i="1" s="1"/>
  <c r="R1048" i="1" s="1"/>
  <c r="R1047" i="1" s="1"/>
  <c r="R1046" i="1" s="1"/>
  <c r="P1051" i="1"/>
  <c r="O1051" i="1"/>
  <c r="M1051" i="1"/>
  <c r="L1051" i="1"/>
  <c r="K1051" i="1"/>
  <c r="J1051" i="1"/>
  <c r="J1050" i="1" s="1"/>
  <c r="J1049" i="1" s="1"/>
  <c r="J1048" i="1" s="1"/>
  <c r="I1051" i="1"/>
  <c r="H1051" i="1"/>
  <c r="G1051" i="1"/>
  <c r="F1051" i="1"/>
  <c r="F1050" i="1" s="1"/>
  <c r="F1049" i="1" s="1"/>
  <c r="F1048" i="1" s="1"/>
  <c r="Y1050" i="1"/>
  <c r="X1050" i="1"/>
  <c r="W1050" i="1"/>
  <c r="W1049" i="1" s="1"/>
  <c r="T1050" i="1"/>
  <c r="P1050" i="1"/>
  <c r="O1050" i="1"/>
  <c r="O1049" i="1" s="1"/>
  <c r="M1050" i="1"/>
  <c r="L1050" i="1"/>
  <c r="K1050" i="1"/>
  <c r="K1049" i="1" s="1"/>
  <c r="K1048" i="1" s="1"/>
  <c r="K1047" i="1" s="1"/>
  <c r="K1046" i="1" s="1"/>
  <c r="I1050" i="1"/>
  <c r="H1050" i="1"/>
  <c r="G1050" i="1"/>
  <c r="G1049" i="1" s="1"/>
  <c r="Y1049" i="1"/>
  <c r="X1049" i="1"/>
  <c r="T1049" i="1"/>
  <c r="T1048" i="1" s="1"/>
  <c r="T1047" i="1" s="1"/>
  <c r="T1046" i="1" s="1"/>
  <c r="P1049" i="1"/>
  <c r="M1049" i="1"/>
  <c r="L1049" i="1"/>
  <c r="I1049" i="1"/>
  <c r="H1049" i="1"/>
  <c r="Y1048" i="1"/>
  <c r="Y1047" i="1" s="1"/>
  <c r="Y1046" i="1" s="1"/>
  <c r="M1048" i="1"/>
  <c r="M1047" i="1" s="1"/>
  <c r="M1046" i="1" s="1"/>
  <c r="I1048" i="1"/>
  <c r="I1047" i="1" s="1"/>
  <c r="I1046" i="1" s="1"/>
  <c r="V1047" i="1"/>
  <c r="V1046" i="1" s="1"/>
  <c r="J1047" i="1"/>
  <c r="J1046" i="1" s="1"/>
  <c r="F1047" i="1"/>
  <c r="F1046" i="1" s="1"/>
  <c r="Z1045" i="1"/>
  <c r="X1045" i="1"/>
  <c r="Q1045" i="1"/>
  <c r="S1045" i="1" s="1"/>
  <c r="L1045" i="1"/>
  <c r="N1045" i="1" s="1"/>
  <c r="N1044" i="1" s="1"/>
  <c r="H1045" i="1"/>
  <c r="Z1044" i="1"/>
  <c r="Y1044" i="1"/>
  <c r="X1044" i="1"/>
  <c r="W1044" i="1"/>
  <c r="V1044" i="1"/>
  <c r="T1044" i="1"/>
  <c r="R1044" i="1"/>
  <c r="P1044" i="1"/>
  <c r="O1044" i="1"/>
  <c r="M1044" i="1"/>
  <c r="L1044" i="1"/>
  <c r="K1044" i="1"/>
  <c r="J1044" i="1"/>
  <c r="I1044" i="1"/>
  <c r="H1044" i="1"/>
  <c r="G1044" i="1"/>
  <c r="F1044" i="1"/>
  <c r="X1043" i="1"/>
  <c r="T1043" i="1"/>
  <c r="T1042" i="1" s="1"/>
  <c r="Q1043" i="1"/>
  <c r="O1043" i="1"/>
  <c r="H1043" i="1"/>
  <c r="Y1042" i="1"/>
  <c r="W1042" i="1"/>
  <c r="W1041" i="1" s="1"/>
  <c r="V1042" i="1"/>
  <c r="R1042" i="1"/>
  <c r="P1042" i="1"/>
  <c r="O1042" i="1"/>
  <c r="O1041" i="1" s="1"/>
  <c r="M1042" i="1"/>
  <c r="K1042" i="1"/>
  <c r="K1041" i="1" s="1"/>
  <c r="J1042" i="1"/>
  <c r="I1042" i="1"/>
  <c r="G1042" i="1"/>
  <c r="G1041" i="1" s="1"/>
  <c r="F1042" i="1"/>
  <c r="Y1041" i="1"/>
  <c r="V1041" i="1"/>
  <c r="T1041" i="1"/>
  <c r="R1041" i="1"/>
  <c r="P1041" i="1"/>
  <c r="M1041" i="1"/>
  <c r="J1041" i="1"/>
  <c r="I1041" i="1"/>
  <c r="F1041" i="1"/>
  <c r="X1040" i="1"/>
  <c r="Z1040" i="1" s="1"/>
  <c r="S1040" i="1"/>
  <c r="U1040" i="1" s="1"/>
  <c r="Q1040" i="1"/>
  <c r="N1040" i="1"/>
  <c r="H1040" i="1"/>
  <c r="L1040" i="1" s="1"/>
  <c r="X1039" i="1"/>
  <c r="Z1039" i="1" s="1"/>
  <c r="S1039" i="1"/>
  <c r="U1039" i="1" s="1"/>
  <c r="Q1039" i="1"/>
  <c r="H1039" i="1"/>
  <c r="L1039" i="1" s="1"/>
  <c r="N1039" i="1" s="1"/>
  <c r="X1038" i="1"/>
  <c r="S1038" i="1"/>
  <c r="U1038" i="1" s="1"/>
  <c r="U1037" i="1" s="1"/>
  <c r="U1036" i="1" s="1"/>
  <c r="U1035" i="1" s="1"/>
  <c r="Q1038" i="1"/>
  <c r="H1038" i="1"/>
  <c r="L1038" i="1" s="1"/>
  <c r="Y1037" i="1"/>
  <c r="Y1036" i="1" s="1"/>
  <c r="W1037" i="1"/>
  <c r="V1037" i="1"/>
  <c r="T1037" i="1"/>
  <c r="S1037" i="1"/>
  <c r="S1036" i="1" s="1"/>
  <c r="R1037" i="1"/>
  <c r="Q1037" i="1"/>
  <c r="Q1036" i="1" s="1"/>
  <c r="P1037" i="1"/>
  <c r="O1037" i="1"/>
  <c r="O1036" i="1" s="1"/>
  <c r="M1037" i="1"/>
  <c r="M1036" i="1" s="1"/>
  <c r="K1037" i="1"/>
  <c r="K1036" i="1" s="1"/>
  <c r="K1035" i="1" s="1"/>
  <c r="J1037" i="1"/>
  <c r="I1037" i="1"/>
  <c r="I1036" i="1" s="1"/>
  <c r="G1037" i="1"/>
  <c r="G1036" i="1" s="1"/>
  <c r="F1037" i="1"/>
  <c r="W1036" i="1"/>
  <c r="V1036" i="1"/>
  <c r="V1035" i="1" s="1"/>
  <c r="T1036" i="1"/>
  <c r="T1035" i="1" s="1"/>
  <c r="R1036" i="1"/>
  <c r="R1035" i="1" s="1"/>
  <c r="P1036" i="1"/>
  <c r="P1035" i="1" s="1"/>
  <c r="P1029" i="1" s="1"/>
  <c r="J1036" i="1"/>
  <c r="F1036" i="1"/>
  <c r="F1035" i="1" s="1"/>
  <c r="Y1035" i="1"/>
  <c r="Y1029" i="1" s="1"/>
  <c r="W1035" i="1"/>
  <c r="S1035" i="1"/>
  <c r="Q1035" i="1"/>
  <c r="O1035" i="1"/>
  <c r="M1035" i="1"/>
  <c r="J1035" i="1"/>
  <c r="I1035" i="1"/>
  <c r="I1029" i="1" s="1"/>
  <c r="I1022" i="1" s="1"/>
  <c r="I1010" i="1" s="1"/>
  <c r="G1035" i="1"/>
  <c r="X1034" i="1"/>
  <c r="Z1034" i="1" s="1"/>
  <c r="Q1034" i="1"/>
  <c r="S1034" i="1" s="1"/>
  <c r="U1034" i="1" s="1"/>
  <c r="H1034" i="1"/>
  <c r="L1034" i="1" s="1"/>
  <c r="N1034" i="1" s="1"/>
  <c r="Z1033" i="1"/>
  <c r="X1033" i="1"/>
  <c r="Q1033" i="1"/>
  <c r="S1033" i="1" s="1"/>
  <c r="N1033" i="1"/>
  <c r="N1032" i="1" s="1"/>
  <c r="N1031" i="1" s="1"/>
  <c r="N1030" i="1" s="1"/>
  <c r="H1033" i="1"/>
  <c r="L1033" i="1" s="1"/>
  <c r="Y1032" i="1"/>
  <c r="Y1031" i="1" s="1"/>
  <c r="Y1030" i="1" s="1"/>
  <c r="W1032" i="1"/>
  <c r="V1032" i="1"/>
  <c r="V1031" i="1" s="1"/>
  <c r="V1030" i="1" s="1"/>
  <c r="V1029" i="1" s="1"/>
  <c r="T1032" i="1"/>
  <c r="R1032" i="1"/>
  <c r="Q1032" i="1"/>
  <c r="Q1031" i="1" s="1"/>
  <c r="Q1030" i="1" s="1"/>
  <c r="P1032" i="1"/>
  <c r="O1032" i="1"/>
  <c r="M1032" i="1"/>
  <c r="M1031" i="1" s="1"/>
  <c r="M1030" i="1" s="1"/>
  <c r="M1029" i="1" s="1"/>
  <c r="K1032" i="1"/>
  <c r="J1032" i="1"/>
  <c r="I1032" i="1"/>
  <c r="I1031" i="1" s="1"/>
  <c r="I1030" i="1" s="1"/>
  <c r="H1032" i="1"/>
  <c r="G1032" i="1"/>
  <c r="F1032" i="1"/>
  <c r="W1031" i="1"/>
  <c r="W1030" i="1" s="1"/>
  <c r="W1029" i="1" s="1"/>
  <c r="T1031" i="1"/>
  <c r="R1031" i="1"/>
  <c r="R1030" i="1" s="1"/>
  <c r="R1029" i="1" s="1"/>
  <c r="P1031" i="1"/>
  <c r="O1031" i="1"/>
  <c r="K1031" i="1"/>
  <c r="J1031" i="1"/>
  <c r="J1030" i="1" s="1"/>
  <c r="J1029" i="1" s="1"/>
  <c r="H1031" i="1"/>
  <c r="G1031" i="1"/>
  <c r="G1030" i="1" s="1"/>
  <c r="G1029" i="1" s="1"/>
  <c r="F1031" i="1"/>
  <c r="F1030" i="1" s="1"/>
  <c r="T1030" i="1"/>
  <c r="T1029" i="1" s="1"/>
  <c r="P1030" i="1"/>
  <c r="O1030" i="1"/>
  <c r="O1029" i="1" s="1"/>
  <c r="K1030" i="1"/>
  <c r="K1029" i="1" s="1"/>
  <c r="H1030" i="1"/>
  <c r="Q1029" i="1"/>
  <c r="Z1028" i="1"/>
  <c r="X1028" i="1"/>
  <c r="Q1028" i="1"/>
  <c r="S1028" i="1" s="1"/>
  <c r="U1028" i="1" s="1"/>
  <c r="N1028" i="1"/>
  <c r="N1026" i="1" s="1"/>
  <c r="H1028" i="1"/>
  <c r="L1028" i="1" s="1"/>
  <c r="X1027" i="1"/>
  <c r="Q1027" i="1"/>
  <c r="N1027" i="1"/>
  <c r="H1027" i="1"/>
  <c r="L1027" i="1" s="1"/>
  <c r="Y1026" i="1"/>
  <c r="Y1025" i="1" s="1"/>
  <c r="Y1024" i="1" s="1"/>
  <c r="Y1023" i="1" s="1"/>
  <c r="W1026" i="1"/>
  <c r="V1026" i="1"/>
  <c r="T1026" i="1"/>
  <c r="R1026" i="1"/>
  <c r="P1026" i="1"/>
  <c r="O1026" i="1"/>
  <c r="M1026" i="1"/>
  <c r="K1026" i="1"/>
  <c r="J1026" i="1"/>
  <c r="I1026" i="1"/>
  <c r="I1025" i="1" s="1"/>
  <c r="I1024" i="1" s="1"/>
  <c r="H1026" i="1"/>
  <c r="G1026" i="1"/>
  <c r="F1026" i="1"/>
  <c r="W1025" i="1"/>
  <c r="V1025" i="1"/>
  <c r="V1024" i="1" s="1"/>
  <c r="V1023" i="1" s="1"/>
  <c r="T1025" i="1"/>
  <c r="R1025" i="1"/>
  <c r="R1024" i="1" s="1"/>
  <c r="R1023" i="1" s="1"/>
  <c r="P1025" i="1"/>
  <c r="O1025" i="1"/>
  <c r="K1025" i="1"/>
  <c r="J1025" i="1"/>
  <c r="J1024" i="1" s="1"/>
  <c r="J1023" i="1" s="1"/>
  <c r="J1022" i="1" s="1"/>
  <c r="H1025" i="1"/>
  <c r="G1025" i="1"/>
  <c r="W1024" i="1"/>
  <c r="W1023" i="1" s="1"/>
  <c r="T1024" i="1"/>
  <c r="P1024" i="1"/>
  <c r="P1023" i="1" s="1"/>
  <c r="O1024" i="1"/>
  <c r="O1023" i="1" s="1"/>
  <c r="O1022" i="1" s="1"/>
  <c r="K1024" i="1"/>
  <c r="K1023" i="1" s="1"/>
  <c r="H1024" i="1"/>
  <c r="H1023" i="1" s="1"/>
  <c r="G1024" i="1"/>
  <c r="G1023" i="1" s="1"/>
  <c r="T1023" i="1"/>
  <c r="T1022" i="1" s="1"/>
  <c r="T1010" i="1" s="1"/>
  <c r="I1023" i="1"/>
  <c r="R1022" i="1"/>
  <c r="Z1021" i="1"/>
  <c r="X1021" i="1"/>
  <c r="S1021" i="1"/>
  <c r="Q1021" i="1"/>
  <c r="Q1020" i="1" s="1"/>
  <c r="H1021" i="1"/>
  <c r="Z1020" i="1"/>
  <c r="Y1020" i="1"/>
  <c r="X1020" i="1"/>
  <c r="W1020" i="1"/>
  <c r="V1020" i="1"/>
  <c r="V1015" i="1" s="1"/>
  <c r="V1014" i="1" s="1"/>
  <c r="V1013" i="1" s="1"/>
  <c r="V1012" i="1" s="1"/>
  <c r="T1020" i="1"/>
  <c r="R1020" i="1"/>
  <c r="P1020" i="1"/>
  <c r="O1020" i="1"/>
  <c r="O1015" i="1" s="1"/>
  <c r="O1014" i="1" s="1"/>
  <c r="O1013" i="1" s="1"/>
  <c r="O1012" i="1" s="1"/>
  <c r="M1020" i="1"/>
  <c r="K1020" i="1"/>
  <c r="J1020" i="1"/>
  <c r="I1020" i="1"/>
  <c r="G1020" i="1"/>
  <c r="F1020" i="1"/>
  <c r="Z1019" i="1"/>
  <c r="S1019" i="1"/>
  <c r="U1019" i="1" s="1"/>
  <c r="H1019" i="1"/>
  <c r="L1019" i="1" s="1"/>
  <c r="N1019" i="1" s="1"/>
  <c r="Z1018" i="1"/>
  <c r="X1018" i="1"/>
  <c r="Q1018" i="1"/>
  <c r="S1018" i="1" s="1"/>
  <c r="U1018" i="1" s="1"/>
  <c r="N1018" i="1"/>
  <c r="H1018" i="1"/>
  <c r="L1018" i="1" s="1"/>
  <c r="X1017" i="1"/>
  <c r="X1016" i="1" s="1"/>
  <c r="X1015" i="1" s="1"/>
  <c r="Q1017" i="1"/>
  <c r="N1017" i="1"/>
  <c r="N1016" i="1" s="1"/>
  <c r="H1017" i="1"/>
  <c r="L1017" i="1" s="1"/>
  <c r="Y1016" i="1"/>
  <c r="Y1015" i="1" s="1"/>
  <c r="Y1014" i="1" s="1"/>
  <c r="Y1013" i="1" s="1"/>
  <c r="Y1012" i="1" s="1"/>
  <c r="W1016" i="1"/>
  <c r="V1016" i="1"/>
  <c r="T1016" i="1"/>
  <c r="R1016" i="1"/>
  <c r="P1016" i="1"/>
  <c r="O1016" i="1"/>
  <c r="M1016" i="1"/>
  <c r="M1015" i="1" s="1"/>
  <c r="M1014" i="1" s="1"/>
  <c r="K1016" i="1"/>
  <c r="J1016" i="1"/>
  <c r="J1015" i="1" s="1"/>
  <c r="J1014" i="1" s="1"/>
  <c r="J1013" i="1" s="1"/>
  <c r="I1016" i="1"/>
  <c r="I1015" i="1" s="1"/>
  <c r="I1014" i="1" s="1"/>
  <c r="I1013" i="1" s="1"/>
  <c r="I1012" i="1" s="1"/>
  <c r="G1016" i="1"/>
  <c r="F1016" i="1"/>
  <c r="W1015" i="1"/>
  <c r="W1014" i="1" s="1"/>
  <c r="W1013" i="1" s="1"/>
  <c r="W1012" i="1" s="1"/>
  <c r="T1015" i="1"/>
  <c r="R1015" i="1"/>
  <c r="R1014" i="1" s="1"/>
  <c r="R1013" i="1" s="1"/>
  <c r="R1012" i="1" s="1"/>
  <c r="P1015" i="1"/>
  <c r="K1015" i="1"/>
  <c r="K1014" i="1" s="1"/>
  <c r="K1013" i="1" s="1"/>
  <c r="K1012" i="1" s="1"/>
  <c r="G1015" i="1"/>
  <c r="F1015" i="1"/>
  <c r="F1014" i="1" s="1"/>
  <c r="F1013" i="1" s="1"/>
  <c r="F1012" i="1" s="1"/>
  <c r="X1014" i="1"/>
  <c r="X1013" i="1" s="1"/>
  <c r="X1012" i="1" s="1"/>
  <c r="T1014" i="1"/>
  <c r="P1014" i="1"/>
  <c r="G1014" i="1"/>
  <c r="G1013" i="1" s="1"/>
  <c r="G1012" i="1" s="1"/>
  <c r="T1013" i="1"/>
  <c r="T1012" i="1" s="1"/>
  <c r="P1013" i="1"/>
  <c r="P1012" i="1" s="1"/>
  <c r="M1013" i="1"/>
  <c r="M1012" i="1"/>
  <c r="J1012" i="1"/>
  <c r="O1011" i="1"/>
  <c r="Z1008" i="1"/>
  <c r="U1008" i="1"/>
  <c r="S1008" i="1"/>
  <c r="H1008" i="1"/>
  <c r="Z1007" i="1"/>
  <c r="X1007" i="1"/>
  <c r="S1007" i="1"/>
  <c r="U1007" i="1" s="1"/>
  <c r="Q1007" i="1"/>
  <c r="H1007" i="1"/>
  <c r="L1007" i="1" s="1"/>
  <c r="N1007" i="1" s="1"/>
  <c r="Z1006" i="1"/>
  <c r="X1006" i="1"/>
  <c r="Q1006" i="1"/>
  <c r="S1006" i="1" s="1"/>
  <c r="H1006" i="1"/>
  <c r="L1006" i="1" s="1"/>
  <c r="Z1005" i="1"/>
  <c r="Z1004" i="1" s="1"/>
  <c r="Z1003" i="1" s="1"/>
  <c r="Z1002" i="1" s="1"/>
  <c r="Y1005" i="1"/>
  <c r="Y1004" i="1" s="1"/>
  <c r="Y1003" i="1" s="1"/>
  <c r="X1005" i="1"/>
  <c r="W1005" i="1"/>
  <c r="V1005" i="1"/>
  <c r="V1004" i="1" s="1"/>
  <c r="V1003" i="1" s="1"/>
  <c r="V1002" i="1" s="1"/>
  <c r="V1001" i="1" s="1"/>
  <c r="T1005" i="1"/>
  <c r="R1005" i="1"/>
  <c r="Q1005" i="1"/>
  <c r="Q1004" i="1" s="1"/>
  <c r="Q1003" i="1" s="1"/>
  <c r="Q1002" i="1" s="1"/>
  <c r="Q1001" i="1" s="1"/>
  <c r="P1005" i="1"/>
  <c r="O1005" i="1"/>
  <c r="M1005" i="1"/>
  <c r="M1004" i="1" s="1"/>
  <c r="M1003" i="1" s="1"/>
  <c r="M1002" i="1" s="1"/>
  <c r="M1001" i="1" s="1"/>
  <c r="K1005" i="1"/>
  <c r="J1005" i="1"/>
  <c r="J1004" i="1" s="1"/>
  <c r="J1003" i="1" s="1"/>
  <c r="J1002" i="1" s="1"/>
  <c r="J1001" i="1" s="1"/>
  <c r="I1005" i="1"/>
  <c r="I1004" i="1" s="1"/>
  <c r="I1003" i="1" s="1"/>
  <c r="I1002" i="1" s="1"/>
  <c r="I1001" i="1" s="1"/>
  <c r="G1005" i="1"/>
  <c r="F1005" i="1"/>
  <c r="X1004" i="1"/>
  <c r="W1004" i="1"/>
  <c r="W1003" i="1" s="1"/>
  <c r="W1002" i="1" s="1"/>
  <c r="W1001" i="1" s="1"/>
  <c r="T1004" i="1"/>
  <c r="R1004" i="1"/>
  <c r="R1003" i="1" s="1"/>
  <c r="R1002" i="1" s="1"/>
  <c r="R1001" i="1" s="1"/>
  <c r="P1004" i="1"/>
  <c r="O1004" i="1"/>
  <c r="O1003" i="1" s="1"/>
  <c r="O1002" i="1" s="1"/>
  <c r="O1001" i="1" s="1"/>
  <c r="K1004" i="1"/>
  <c r="K1003" i="1" s="1"/>
  <c r="K1002" i="1" s="1"/>
  <c r="K1001" i="1" s="1"/>
  <c r="G1004" i="1"/>
  <c r="G1003" i="1" s="1"/>
  <c r="G1002" i="1" s="1"/>
  <c r="G1001" i="1" s="1"/>
  <c r="F1004" i="1"/>
  <c r="F1003" i="1" s="1"/>
  <c r="F1002" i="1" s="1"/>
  <c r="F1001" i="1" s="1"/>
  <c r="X1003" i="1"/>
  <c r="T1003" i="1"/>
  <c r="T1002" i="1" s="1"/>
  <c r="T1001" i="1" s="1"/>
  <c r="P1003" i="1"/>
  <c r="Y1002" i="1"/>
  <c r="Y1001" i="1" s="1"/>
  <c r="X1002" i="1"/>
  <c r="X1001" i="1" s="1"/>
  <c r="P1002" i="1"/>
  <c r="P1001" i="1" s="1"/>
  <c r="Z1001" i="1"/>
  <c r="U1000" i="1"/>
  <c r="U999" i="1" s="1"/>
  <c r="S1000" i="1"/>
  <c r="L1000" i="1"/>
  <c r="N1000" i="1" s="1"/>
  <c r="S999" i="1"/>
  <c r="R999" i="1"/>
  <c r="N999" i="1"/>
  <c r="L999" i="1"/>
  <c r="I999" i="1"/>
  <c r="U998" i="1"/>
  <c r="N998" i="1"/>
  <c r="N997" i="1" s="1"/>
  <c r="U997" i="1"/>
  <c r="T997" i="1"/>
  <c r="M997" i="1"/>
  <c r="M992" i="1" s="1"/>
  <c r="M991" i="1" s="1"/>
  <c r="M990" i="1" s="1"/>
  <c r="M989" i="1" s="1"/>
  <c r="Z996" i="1"/>
  <c r="Q996" i="1"/>
  <c r="S996" i="1" s="1"/>
  <c r="Z995" i="1"/>
  <c r="Z992" i="1" s="1"/>
  <c r="Z991" i="1" s="1"/>
  <c r="Z990" i="1" s="1"/>
  <c r="Z989" i="1" s="1"/>
  <c r="Y995" i="1"/>
  <c r="W995" i="1"/>
  <c r="V995" i="1"/>
  <c r="V992" i="1" s="1"/>
  <c r="V991" i="1" s="1"/>
  <c r="V990" i="1" s="1"/>
  <c r="V989" i="1" s="1"/>
  <c r="T995" i="1"/>
  <c r="R995" i="1"/>
  <c r="Q995" i="1"/>
  <c r="Q992" i="1" s="1"/>
  <c r="Q991" i="1" s="1"/>
  <c r="Q990" i="1" s="1"/>
  <c r="Q989" i="1" s="1"/>
  <c r="P995" i="1"/>
  <c r="O995" i="1"/>
  <c r="M995" i="1"/>
  <c r="K995" i="1"/>
  <c r="K992" i="1" s="1"/>
  <c r="K991" i="1" s="1"/>
  <c r="K990" i="1" s="1"/>
  <c r="K989" i="1" s="1"/>
  <c r="J995" i="1"/>
  <c r="I995" i="1"/>
  <c r="G995" i="1"/>
  <c r="F995" i="1"/>
  <c r="F992" i="1" s="1"/>
  <c r="F991" i="1" s="1"/>
  <c r="F990" i="1" s="1"/>
  <c r="F989" i="1" s="1"/>
  <c r="Z994" i="1"/>
  <c r="S994" i="1"/>
  <c r="Q994" i="1"/>
  <c r="Q993" i="1" s="1"/>
  <c r="Z993" i="1"/>
  <c r="Y993" i="1"/>
  <c r="W993" i="1"/>
  <c r="W992" i="1" s="1"/>
  <c r="W991" i="1" s="1"/>
  <c r="W990" i="1" s="1"/>
  <c r="W989" i="1" s="1"/>
  <c r="V993" i="1"/>
  <c r="T993" i="1"/>
  <c r="R993" i="1"/>
  <c r="P993" i="1"/>
  <c r="O993" i="1"/>
  <c r="O992" i="1" s="1"/>
  <c r="O991" i="1" s="1"/>
  <c r="O990" i="1" s="1"/>
  <c r="O989" i="1" s="1"/>
  <c r="M993" i="1"/>
  <c r="K993" i="1"/>
  <c r="J993" i="1"/>
  <c r="I993" i="1"/>
  <c r="G993" i="1"/>
  <c r="F993" i="1"/>
  <c r="Y992" i="1"/>
  <c r="X992" i="1"/>
  <c r="X991" i="1" s="1"/>
  <c r="X990" i="1" s="1"/>
  <c r="X989" i="1" s="1"/>
  <c r="T992" i="1"/>
  <c r="P992" i="1"/>
  <c r="P991" i="1" s="1"/>
  <c r="L992" i="1"/>
  <c r="J992" i="1"/>
  <c r="I992" i="1"/>
  <c r="I991" i="1" s="1"/>
  <c r="G992" i="1"/>
  <c r="G991" i="1" s="1"/>
  <c r="G990" i="1" s="1"/>
  <c r="Y991" i="1"/>
  <c r="T991" i="1"/>
  <c r="T990" i="1" s="1"/>
  <c r="T989" i="1" s="1"/>
  <c r="L991" i="1"/>
  <c r="L990" i="1" s="1"/>
  <c r="L989" i="1" s="1"/>
  <c r="J991" i="1"/>
  <c r="Y990" i="1"/>
  <c r="Y989" i="1" s="1"/>
  <c r="P990" i="1"/>
  <c r="J990" i="1"/>
  <c r="I990" i="1"/>
  <c r="P989" i="1"/>
  <c r="J989" i="1"/>
  <c r="I989" i="1"/>
  <c r="G989" i="1"/>
  <c r="X988" i="1"/>
  <c r="Q988" i="1"/>
  <c r="S988" i="1" s="1"/>
  <c r="N988" i="1"/>
  <c r="N987" i="1" s="1"/>
  <c r="N986" i="1" s="1"/>
  <c r="N985" i="1" s="1"/>
  <c r="L988" i="1"/>
  <c r="L987" i="1" s="1"/>
  <c r="L986" i="1" s="1"/>
  <c r="K988" i="1"/>
  <c r="H988" i="1"/>
  <c r="H987" i="1" s="1"/>
  <c r="H986" i="1" s="1"/>
  <c r="H985" i="1" s="1"/>
  <c r="Y987" i="1"/>
  <c r="Y986" i="1" s="1"/>
  <c r="Y985" i="1" s="1"/>
  <c r="W987" i="1"/>
  <c r="V987" i="1"/>
  <c r="T987" i="1"/>
  <c r="R987" i="1"/>
  <c r="Q987" i="1"/>
  <c r="Q986" i="1" s="1"/>
  <c r="Q985" i="1" s="1"/>
  <c r="P987" i="1"/>
  <c r="O987" i="1"/>
  <c r="M987" i="1"/>
  <c r="M986" i="1" s="1"/>
  <c r="M985" i="1" s="1"/>
  <c r="K987" i="1"/>
  <c r="J987" i="1"/>
  <c r="I987" i="1"/>
  <c r="I986" i="1" s="1"/>
  <c r="I985" i="1" s="1"/>
  <c r="G987" i="1"/>
  <c r="F987" i="1"/>
  <c r="F986" i="1" s="1"/>
  <c r="F985" i="1" s="1"/>
  <c r="W986" i="1"/>
  <c r="V986" i="1"/>
  <c r="V985" i="1" s="1"/>
  <c r="T986" i="1"/>
  <c r="R986" i="1"/>
  <c r="R985" i="1" s="1"/>
  <c r="P986" i="1"/>
  <c r="O986" i="1"/>
  <c r="O985" i="1" s="1"/>
  <c r="K986" i="1"/>
  <c r="K985" i="1" s="1"/>
  <c r="J986" i="1"/>
  <c r="J985" i="1" s="1"/>
  <c r="G986" i="1"/>
  <c r="G985" i="1" s="1"/>
  <c r="W985" i="1"/>
  <c r="T985" i="1"/>
  <c r="P985" i="1"/>
  <c r="L985" i="1"/>
  <c r="X984" i="1"/>
  <c r="Z984" i="1" s="1"/>
  <c r="Q984" i="1"/>
  <c r="S984" i="1" s="1"/>
  <c r="U984" i="1" s="1"/>
  <c r="N984" i="1"/>
  <c r="M984" i="1"/>
  <c r="M980" i="1" s="1"/>
  <c r="H984" i="1"/>
  <c r="L984" i="1" s="1"/>
  <c r="X983" i="1"/>
  <c r="Z983" i="1" s="1"/>
  <c r="Q983" i="1"/>
  <c r="S983" i="1" s="1"/>
  <c r="U983" i="1" s="1"/>
  <c r="M983" i="1"/>
  <c r="H983" i="1"/>
  <c r="L983" i="1" s="1"/>
  <c r="N983" i="1" s="1"/>
  <c r="Z982" i="1"/>
  <c r="X982" i="1"/>
  <c r="Q982" i="1"/>
  <c r="M982" i="1"/>
  <c r="J982" i="1"/>
  <c r="J980" i="1" s="1"/>
  <c r="J979" i="1" s="1"/>
  <c r="H982" i="1"/>
  <c r="U981" i="1"/>
  <c r="L981" i="1"/>
  <c r="N981" i="1" s="1"/>
  <c r="Y980" i="1"/>
  <c r="X980" i="1"/>
  <c r="X979" i="1" s="1"/>
  <c r="W980" i="1"/>
  <c r="W979" i="1" s="1"/>
  <c r="V980" i="1"/>
  <c r="T980" i="1"/>
  <c r="T979" i="1" s="1"/>
  <c r="R980" i="1"/>
  <c r="P980" i="1"/>
  <c r="P979" i="1" s="1"/>
  <c r="O980" i="1"/>
  <c r="O979" i="1" s="1"/>
  <c r="K980" i="1"/>
  <c r="K979" i="1" s="1"/>
  <c r="I980" i="1"/>
  <c r="I979" i="1" s="1"/>
  <c r="G980" i="1"/>
  <c r="G979" i="1" s="1"/>
  <c r="F980" i="1"/>
  <c r="Y979" i="1"/>
  <c r="V979" i="1"/>
  <c r="R979" i="1"/>
  <c r="M979" i="1"/>
  <c r="F979" i="1"/>
  <c r="U978" i="1"/>
  <c r="U977" i="1" s="1"/>
  <c r="L978" i="1"/>
  <c r="N978" i="1" s="1"/>
  <c r="N977" i="1" s="1"/>
  <c r="M977" i="1"/>
  <c r="I977" i="1"/>
  <c r="I971" i="1" s="1"/>
  <c r="U976" i="1"/>
  <c r="U975" i="1" s="1"/>
  <c r="N976" i="1"/>
  <c r="N975" i="1" s="1"/>
  <c r="L976" i="1"/>
  <c r="T975" i="1"/>
  <c r="T971" i="1" s="1"/>
  <c r="M975" i="1"/>
  <c r="L975" i="1"/>
  <c r="K975" i="1"/>
  <c r="J975" i="1"/>
  <c r="J971" i="1" s="1"/>
  <c r="J970" i="1" s="1"/>
  <c r="J969" i="1" s="1"/>
  <c r="I975" i="1"/>
  <c r="L974" i="1"/>
  <c r="N974" i="1" s="1"/>
  <c r="X973" i="1"/>
  <c r="Z973" i="1" s="1"/>
  <c r="Z972" i="1" s="1"/>
  <c r="Z971" i="1" s="1"/>
  <c r="U973" i="1"/>
  <c r="U972" i="1" s="1"/>
  <c r="U971" i="1" s="1"/>
  <c r="S973" i="1"/>
  <c r="Q973" i="1"/>
  <c r="H973" i="1"/>
  <c r="L973" i="1" s="1"/>
  <c r="N973" i="1" s="1"/>
  <c r="N972" i="1" s="1"/>
  <c r="Y972" i="1"/>
  <c r="X972" i="1"/>
  <c r="W972" i="1"/>
  <c r="W971" i="1" s="1"/>
  <c r="W970" i="1" s="1"/>
  <c r="W969" i="1" s="1"/>
  <c r="V972" i="1"/>
  <c r="T972" i="1"/>
  <c r="S972" i="1"/>
  <c r="S971" i="1" s="1"/>
  <c r="R972" i="1"/>
  <c r="Q972" i="1"/>
  <c r="P972" i="1"/>
  <c r="O972" i="1"/>
  <c r="O971" i="1" s="1"/>
  <c r="O970" i="1" s="1"/>
  <c r="M972" i="1"/>
  <c r="L972" i="1"/>
  <c r="K972" i="1"/>
  <c r="K971" i="1" s="1"/>
  <c r="K970" i="1" s="1"/>
  <c r="K969" i="1" s="1"/>
  <c r="K963" i="1" s="1"/>
  <c r="K956" i="1" s="1"/>
  <c r="J972" i="1"/>
  <c r="I972" i="1"/>
  <c r="H972" i="1"/>
  <c r="H971" i="1" s="1"/>
  <c r="G972" i="1"/>
  <c r="G971" i="1" s="1"/>
  <c r="F972" i="1"/>
  <c r="Y971" i="1"/>
  <c r="X971" i="1"/>
  <c r="V971" i="1"/>
  <c r="R971" i="1"/>
  <c r="Q971" i="1"/>
  <c r="P971" i="1"/>
  <c r="P970" i="1" s="1"/>
  <c r="P969" i="1" s="1"/>
  <c r="F971" i="1"/>
  <c r="V970" i="1"/>
  <c r="R970" i="1"/>
  <c r="F970" i="1"/>
  <c r="F969" i="1" s="1"/>
  <c r="R969" i="1"/>
  <c r="O969" i="1"/>
  <c r="Z968" i="1"/>
  <c r="S968" i="1"/>
  <c r="N968" i="1"/>
  <c r="N967" i="1" s="1"/>
  <c r="N966" i="1" s="1"/>
  <c r="N965" i="1" s="1"/>
  <c r="N964" i="1" s="1"/>
  <c r="H968" i="1"/>
  <c r="L968" i="1" s="1"/>
  <c r="Z967" i="1"/>
  <c r="Z966" i="1" s="1"/>
  <c r="Z965" i="1" s="1"/>
  <c r="Y967" i="1"/>
  <c r="W967" i="1"/>
  <c r="V967" i="1"/>
  <c r="V966" i="1" s="1"/>
  <c r="T967" i="1"/>
  <c r="T966" i="1" s="1"/>
  <c r="T965" i="1" s="1"/>
  <c r="T964" i="1" s="1"/>
  <c r="R967" i="1"/>
  <c r="R966" i="1" s="1"/>
  <c r="P967" i="1"/>
  <c r="P966" i="1" s="1"/>
  <c r="P965" i="1" s="1"/>
  <c r="O967" i="1"/>
  <c r="M967" i="1"/>
  <c r="M966" i="1" s="1"/>
  <c r="L967" i="1"/>
  <c r="L966" i="1" s="1"/>
  <c r="L965" i="1" s="1"/>
  <c r="L964" i="1" s="1"/>
  <c r="K967" i="1"/>
  <c r="J967" i="1"/>
  <c r="I967" i="1"/>
  <c r="I966" i="1" s="1"/>
  <c r="H967" i="1"/>
  <c r="H966" i="1" s="1"/>
  <c r="H965" i="1" s="1"/>
  <c r="G967" i="1"/>
  <c r="F967" i="1"/>
  <c r="Y966" i="1"/>
  <c r="Y965" i="1" s="1"/>
  <c r="Y964" i="1" s="1"/>
  <c r="W966" i="1"/>
  <c r="W965" i="1" s="1"/>
  <c r="W964" i="1" s="1"/>
  <c r="O966" i="1"/>
  <c r="O965" i="1" s="1"/>
  <c r="O964" i="1" s="1"/>
  <c r="O963" i="1" s="1"/>
  <c r="O956" i="1" s="1"/>
  <c r="K966" i="1"/>
  <c r="K965" i="1" s="1"/>
  <c r="K964" i="1" s="1"/>
  <c r="J966" i="1"/>
  <c r="G966" i="1"/>
  <c r="G965" i="1" s="1"/>
  <c r="G964" i="1" s="1"/>
  <c r="F966" i="1"/>
  <c r="F965" i="1" s="1"/>
  <c r="F964" i="1" s="1"/>
  <c r="V965" i="1"/>
  <c r="V964" i="1" s="1"/>
  <c r="R965" i="1"/>
  <c r="R964" i="1" s="1"/>
  <c r="M965" i="1"/>
  <c r="J965" i="1"/>
  <c r="J964" i="1" s="1"/>
  <c r="I965" i="1"/>
  <c r="I964" i="1" s="1"/>
  <c r="Z964" i="1"/>
  <c r="P964" i="1"/>
  <c r="M964" i="1"/>
  <c r="H964" i="1"/>
  <c r="R963" i="1"/>
  <c r="F963" i="1"/>
  <c r="F956" i="1" s="1"/>
  <c r="N962" i="1"/>
  <c r="N961" i="1" s="1"/>
  <c r="M961" i="1"/>
  <c r="N960" i="1"/>
  <c r="N959" i="1" s="1"/>
  <c r="N958" i="1" s="1"/>
  <c r="N957" i="1" s="1"/>
  <c r="M960" i="1"/>
  <c r="M959" i="1" s="1"/>
  <c r="M958" i="1" s="1"/>
  <c r="M957" i="1" s="1"/>
  <c r="Z955" i="1"/>
  <c r="Z954" i="1" s="1"/>
  <c r="Z953" i="1" s="1"/>
  <c r="Z952" i="1" s="1"/>
  <c r="Z951" i="1" s="1"/>
  <c r="Z950" i="1" s="1"/>
  <c r="Z949" i="1" s="1"/>
  <c r="X955" i="1"/>
  <c r="Q955" i="1"/>
  <c r="H955" i="1"/>
  <c r="Y954" i="1"/>
  <c r="Y953" i="1" s="1"/>
  <c r="Y952" i="1" s="1"/>
  <c r="Y951" i="1" s="1"/>
  <c r="Y950" i="1" s="1"/>
  <c r="Y949" i="1" s="1"/>
  <c r="X954" i="1"/>
  <c r="W954" i="1"/>
  <c r="V954" i="1"/>
  <c r="T954" i="1"/>
  <c r="R954" i="1"/>
  <c r="R953" i="1" s="1"/>
  <c r="R952" i="1" s="1"/>
  <c r="P954" i="1"/>
  <c r="O954" i="1"/>
  <c r="M954" i="1"/>
  <c r="M953" i="1" s="1"/>
  <c r="K954" i="1"/>
  <c r="K953" i="1" s="1"/>
  <c r="K952" i="1" s="1"/>
  <c r="K951" i="1" s="1"/>
  <c r="K950" i="1" s="1"/>
  <c r="K949" i="1" s="1"/>
  <c r="J954" i="1"/>
  <c r="I954" i="1"/>
  <c r="I953" i="1" s="1"/>
  <c r="I952" i="1" s="1"/>
  <c r="I951" i="1" s="1"/>
  <c r="I950" i="1" s="1"/>
  <c r="I949" i="1" s="1"/>
  <c r="G954" i="1"/>
  <c r="F954" i="1"/>
  <c r="F953" i="1" s="1"/>
  <c r="F952" i="1" s="1"/>
  <c r="F951" i="1" s="1"/>
  <c r="F950" i="1" s="1"/>
  <c r="F949" i="1" s="1"/>
  <c r="X953" i="1"/>
  <c r="W953" i="1"/>
  <c r="V953" i="1"/>
  <c r="V952" i="1" s="1"/>
  <c r="V951" i="1" s="1"/>
  <c r="V950" i="1" s="1"/>
  <c r="V949" i="1" s="1"/>
  <c r="T953" i="1"/>
  <c r="P953" i="1"/>
  <c r="P952" i="1" s="1"/>
  <c r="P951" i="1" s="1"/>
  <c r="P950" i="1" s="1"/>
  <c r="P949" i="1" s="1"/>
  <c r="O953" i="1"/>
  <c r="J953" i="1"/>
  <c r="J952" i="1" s="1"/>
  <c r="G953" i="1"/>
  <c r="X952" i="1"/>
  <c r="W952" i="1"/>
  <c r="W951" i="1" s="1"/>
  <c r="T952" i="1"/>
  <c r="O952" i="1"/>
  <c r="O951" i="1" s="1"/>
  <c r="M952" i="1"/>
  <c r="G952" i="1"/>
  <c r="G951" i="1" s="1"/>
  <c r="X951" i="1"/>
  <c r="X950" i="1" s="1"/>
  <c r="X949" i="1" s="1"/>
  <c r="T951" i="1"/>
  <c r="T950" i="1" s="1"/>
  <c r="R951" i="1"/>
  <c r="M951" i="1"/>
  <c r="J951" i="1"/>
  <c r="W950" i="1"/>
  <c r="R950" i="1"/>
  <c r="O950" i="1"/>
  <c r="M950" i="1"/>
  <c r="M949" i="1" s="1"/>
  <c r="J950" i="1"/>
  <c r="J949" i="1" s="1"/>
  <c r="G950" i="1"/>
  <c r="W949" i="1"/>
  <c r="T949" i="1"/>
  <c r="R949" i="1"/>
  <c r="O949" i="1"/>
  <c r="G949" i="1"/>
  <c r="X948" i="1"/>
  <c r="Z948" i="1" s="1"/>
  <c r="Z947" i="1" s="1"/>
  <c r="S948" i="1"/>
  <c r="Q948" i="1"/>
  <c r="H948" i="1"/>
  <c r="Y947" i="1"/>
  <c r="X947" i="1"/>
  <c r="W947" i="1"/>
  <c r="W946" i="1" s="1"/>
  <c r="V947" i="1"/>
  <c r="T947" i="1"/>
  <c r="T946" i="1" s="1"/>
  <c r="T945" i="1" s="1"/>
  <c r="R947" i="1"/>
  <c r="Q947" i="1"/>
  <c r="Q946" i="1" s="1"/>
  <c r="Q945" i="1" s="1"/>
  <c r="Q944" i="1" s="1"/>
  <c r="P947" i="1"/>
  <c r="O947" i="1"/>
  <c r="O946" i="1" s="1"/>
  <c r="M947" i="1"/>
  <c r="M946" i="1" s="1"/>
  <c r="M945" i="1" s="1"/>
  <c r="M944" i="1" s="1"/>
  <c r="M943" i="1" s="1"/>
  <c r="K947" i="1"/>
  <c r="K946" i="1" s="1"/>
  <c r="K945" i="1" s="1"/>
  <c r="K944" i="1" s="1"/>
  <c r="K943" i="1" s="1"/>
  <c r="J947" i="1"/>
  <c r="I947" i="1"/>
  <c r="I946" i="1" s="1"/>
  <c r="I945" i="1" s="1"/>
  <c r="I944" i="1" s="1"/>
  <c r="G947" i="1"/>
  <c r="G946" i="1" s="1"/>
  <c r="G945" i="1" s="1"/>
  <c r="G944" i="1" s="1"/>
  <c r="G943" i="1" s="1"/>
  <c r="F947" i="1"/>
  <c r="Z946" i="1"/>
  <c r="Z945" i="1" s="1"/>
  <c r="Z944" i="1" s="1"/>
  <c r="Z943" i="1" s="1"/>
  <c r="Y946" i="1"/>
  <c r="X946" i="1"/>
  <c r="X945" i="1" s="1"/>
  <c r="X944" i="1" s="1"/>
  <c r="X943" i="1" s="1"/>
  <c r="V946" i="1"/>
  <c r="R946" i="1"/>
  <c r="P946" i="1"/>
  <c r="P945" i="1" s="1"/>
  <c r="P944" i="1" s="1"/>
  <c r="P943" i="1" s="1"/>
  <c r="J946" i="1"/>
  <c r="J945" i="1" s="1"/>
  <c r="J944" i="1" s="1"/>
  <c r="J943" i="1" s="1"/>
  <c r="F946" i="1"/>
  <c r="Y945" i="1"/>
  <c r="Y944" i="1" s="1"/>
  <c r="W945" i="1"/>
  <c r="W944" i="1" s="1"/>
  <c r="W943" i="1" s="1"/>
  <c r="V945" i="1"/>
  <c r="R945" i="1"/>
  <c r="O945" i="1"/>
  <c r="O944" i="1" s="1"/>
  <c r="O943" i="1" s="1"/>
  <c r="F945" i="1"/>
  <c r="V944" i="1"/>
  <c r="V943" i="1" s="1"/>
  <c r="T944" i="1"/>
  <c r="R944" i="1"/>
  <c r="R943" i="1" s="1"/>
  <c r="F944" i="1"/>
  <c r="F943" i="1" s="1"/>
  <c r="Y943" i="1"/>
  <c r="T943" i="1"/>
  <c r="Q943" i="1"/>
  <c r="I943" i="1"/>
  <c r="Z942" i="1"/>
  <c r="U942" i="1"/>
  <c r="S942" i="1"/>
  <c r="L942" i="1"/>
  <c r="N942" i="1" s="1"/>
  <c r="H942" i="1"/>
  <c r="Z941" i="1"/>
  <c r="Z940" i="1" s="1"/>
  <c r="Z939" i="1" s="1"/>
  <c r="Z938" i="1" s="1"/>
  <c r="Y941" i="1"/>
  <c r="W941" i="1"/>
  <c r="W940" i="1" s="1"/>
  <c r="W939" i="1" s="1"/>
  <c r="W938" i="1" s="1"/>
  <c r="V941" i="1"/>
  <c r="U941" i="1"/>
  <c r="T941" i="1"/>
  <c r="S941" i="1"/>
  <c r="S940" i="1" s="1"/>
  <c r="R941" i="1"/>
  <c r="P941" i="1"/>
  <c r="P940" i="1" s="1"/>
  <c r="P939" i="1" s="1"/>
  <c r="P938" i="1" s="1"/>
  <c r="O941" i="1"/>
  <c r="N941" i="1"/>
  <c r="N940" i="1" s="1"/>
  <c r="N939" i="1" s="1"/>
  <c r="N938" i="1" s="1"/>
  <c r="M941" i="1"/>
  <c r="L941" i="1"/>
  <c r="K941" i="1"/>
  <c r="J941" i="1"/>
  <c r="J940" i="1" s="1"/>
  <c r="I941" i="1"/>
  <c r="H941" i="1"/>
  <c r="H940" i="1" s="1"/>
  <c r="H939" i="1" s="1"/>
  <c r="H938" i="1" s="1"/>
  <c r="G941" i="1"/>
  <c r="F941" i="1"/>
  <c r="F940" i="1" s="1"/>
  <c r="F939" i="1" s="1"/>
  <c r="Y940" i="1"/>
  <c r="Y939" i="1" s="1"/>
  <c r="Y938" i="1" s="1"/>
  <c r="V940" i="1"/>
  <c r="V939" i="1" s="1"/>
  <c r="U940" i="1"/>
  <c r="U939" i="1" s="1"/>
  <c r="U938" i="1" s="1"/>
  <c r="U932" i="1" s="1"/>
  <c r="T940" i="1"/>
  <c r="R940" i="1"/>
  <c r="R939" i="1" s="1"/>
  <c r="R938" i="1" s="1"/>
  <c r="O940" i="1"/>
  <c r="M940" i="1"/>
  <c r="M939" i="1" s="1"/>
  <c r="L940" i="1"/>
  <c r="K940" i="1"/>
  <c r="K939" i="1" s="1"/>
  <c r="K938" i="1" s="1"/>
  <c r="I940" i="1"/>
  <c r="I939" i="1" s="1"/>
  <c r="I938" i="1" s="1"/>
  <c r="G940" i="1"/>
  <c r="T939" i="1"/>
  <c r="S939" i="1"/>
  <c r="S938" i="1" s="1"/>
  <c r="O939" i="1"/>
  <c r="L939" i="1"/>
  <c r="L938" i="1" s="1"/>
  <c r="L932" i="1" s="1"/>
  <c r="J939" i="1"/>
  <c r="G939" i="1"/>
  <c r="G938" i="1" s="1"/>
  <c r="V938" i="1"/>
  <c r="T938" i="1"/>
  <c r="O938" i="1"/>
  <c r="M938" i="1"/>
  <c r="J938" i="1"/>
  <c r="F938" i="1"/>
  <c r="Z937" i="1"/>
  <c r="Z936" i="1" s="1"/>
  <c r="Z935" i="1" s="1"/>
  <c r="Z934" i="1" s="1"/>
  <c r="Z933" i="1" s="1"/>
  <c r="Z932" i="1" s="1"/>
  <c r="S937" i="1"/>
  <c r="U937" i="1" s="1"/>
  <c r="N937" i="1"/>
  <c r="N936" i="1" s="1"/>
  <c r="N935" i="1" s="1"/>
  <c r="N934" i="1" s="1"/>
  <c r="N933" i="1" s="1"/>
  <c r="L937" i="1"/>
  <c r="H937" i="1"/>
  <c r="Y936" i="1"/>
  <c r="Y935" i="1" s="1"/>
  <c r="Y934" i="1" s="1"/>
  <c r="Y933" i="1" s="1"/>
  <c r="W936" i="1"/>
  <c r="V936" i="1"/>
  <c r="U936" i="1"/>
  <c r="U935" i="1" s="1"/>
  <c r="T936" i="1"/>
  <c r="T935" i="1" s="1"/>
  <c r="T934" i="1" s="1"/>
  <c r="T933" i="1" s="1"/>
  <c r="S936" i="1"/>
  <c r="R936" i="1"/>
  <c r="P936" i="1"/>
  <c r="P935" i="1" s="1"/>
  <c r="O936" i="1"/>
  <c r="M936" i="1"/>
  <c r="L936" i="1"/>
  <c r="L935" i="1" s="1"/>
  <c r="K936" i="1"/>
  <c r="K935" i="1" s="1"/>
  <c r="K934" i="1" s="1"/>
  <c r="K933" i="1" s="1"/>
  <c r="K932" i="1" s="1"/>
  <c r="J936" i="1"/>
  <c r="I936" i="1"/>
  <c r="H936" i="1"/>
  <c r="H935" i="1" s="1"/>
  <c r="G936" i="1"/>
  <c r="G935" i="1" s="1"/>
  <c r="G934" i="1" s="1"/>
  <c r="G933" i="1" s="1"/>
  <c r="G932" i="1" s="1"/>
  <c r="F936" i="1"/>
  <c r="W935" i="1"/>
  <c r="V935" i="1"/>
  <c r="V934" i="1" s="1"/>
  <c r="S935" i="1"/>
  <c r="R935" i="1"/>
  <c r="O935" i="1"/>
  <c r="O934" i="1" s="1"/>
  <c r="O933" i="1" s="1"/>
  <c r="O932" i="1" s="1"/>
  <c r="M935" i="1"/>
  <c r="J935" i="1"/>
  <c r="J934" i="1" s="1"/>
  <c r="J933" i="1" s="1"/>
  <c r="J932" i="1" s="1"/>
  <c r="I935" i="1"/>
  <c r="F935" i="1"/>
  <c r="W934" i="1"/>
  <c r="W933" i="1" s="1"/>
  <c r="U934" i="1"/>
  <c r="S934" i="1"/>
  <c r="S933" i="1" s="1"/>
  <c r="R934" i="1"/>
  <c r="P934" i="1"/>
  <c r="M934" i="1"/>
  <c r="M933" i="1" s="1"/>
  <c r="M932" i="1" s="1"/>
  <c r="L934" i="1"/>
  <c r="I934" i="1"/>
  <c r="H934" i="1"/>
  <c r="H933" i="1" s="1"/>
  <c r="H932" i="1" s="1"/>
  <c r="F934" i="1"/>
  <c r="F933" i="1" s="1"/>
  <c r="V933" i="1"/>
  <c r="V932" i="1" s="1"/>
  <c r="U933" i="1"/>
  <c r="R933" i="1"/>
  <c r="P933" i="1"/>
  <c r="P932" i="1" s="1"/>
  <c r="L933" i="1"/>
  <c r="I933" i="1"/>
  <c r="I932" i="1" s="1"/>
  <c r="W932" i="1"/>
  <c r="T932" i="1"/>
  <c r="N932" i="1"/>
  <c r="F932" i="1"/>
  <c r="V931" i="1"/>
  <c r="Q931" i="1"/>
  <c r="O931" i="1"/>
  <c r="F931" i="1"/>
  <c r="H931" i="1" s="1"/>
  <c r="Y930" i="1"/>
  <c r="W930" i="1"/>
  <c r="T930" i="1"/>
  <c r="T929" i="1" s="1"/>
  <c r="T928" i="1" s="1"/>
  <c r="T927" i="1" s="1"/>
  <c r="T926" i="1" s="1"/>
  <c r="R930" i="1"/>
  <c r="R929" i="1" s="1"/>
  <c r="R928" i="1" s="1"/>
  <c r="R927" i="1" s="1"/>
  <c r="R926" i="1" s="1"/>
  <c r="P930" i="1"/>
  <c r="O930" i="1"/>
  <c r="O929" i="1" s="1"/>
  <c r="O928" i="1" s="1"/>
  <c r="O927" i="1" s="1"/>
  <c r="O926" i="1" s="1"/>
  <c r="M930" i="1"/>
  <c r="K930" i="1"/>
  <c r="K929" i="1" s="1"/>
  <c r="K928" i="1" s="1"/>
  <c r="J930" i="1"/>
  <c r="J929" i="1" s="1"/>
  <c r="I930" i="1"/>
  <c r="G930" i="1"/>
  <c r="Y929" i="1"/>
  <c r="W929" i="1"/>
  <c r="W928" i="1" s="1"/>
  <c r="W927" i="1" s="1"/>
  <c r="W926" i="1" s="1"/>
  <c r="W925" i="1" s="1"/>
  <c r="P929" i="1"/>
  <c r="M929" i="1"/>
  <c r="I929" i="1"/>
  <c r="G929" i="1"/>
  <c r="G928" i="1" s="1"/>
  <c r="G927" i="1" s="1"/>
  <c r="G926" i="1" s="1"/>
  <c r="Y928" i="1"/>
  <c r="P928" i="1"/>
  <c r="P927" i="1" s="1"/>
  <c r="M928" i="1"/>
  <c r="J928" i="1"/>
  <c r="I928" i="1"/>
  <c r="Y927" i="1"/>
  <c r="Y926" i="1" s="1"/>
  <c r="M927" i="1"/>
  <c r="M926" i="1" s="1"/>
  <c r="K927" i="1"/>
  <c r="K926" i="1" s="1"/>
  <c r="K925" i="1" s="1"/>
  <c r="J927" i="1"/>
  <c r="I927" i="1"/>
  <c r="I926" i="1" s="1"/>
  <c r="I925" i="1" s="1"/>
  <c r="P926" i="1"/>
  <c r="J926" i="1"/>
  <c r="P925" i="1"/>
  <c r="Z924" i="1"/>
  <c r="Z923" i="1" s="1"/>
  <c r="Z922" i="1" s="1"/>
  <c r="Z921" i="1" s="1"/>
  <c r="Z920" i="1" s="1"/>
  <c r="Z919" i="1" s="1"/>
  <c r="Z918" i="1" s="1"/>
  <c r="X924" i="1"/>
  <c r="U924" i="1"/>
  <c r="Q924" i="1"/>
  <c r="S924" i="1" s="1"/>
  <c r="S923" i="1" s="1"/>
  <c r="N924" i="1"/>
  <c r="N923" i="1" s="1"/>
  <c r="N922" i="1" s="1"/>
  <c r="N921" i="1" s="1"/>
  <c r="N920" i="1" s="1"/>
  <c r="N919" i="1" s="1"/>
  <c r="N918" i="1" s="1"/>
  <c r="L924" i="1"/>
  <c r="H924" i="1"/>
  <c r="Y923" i="1"/>
  <c r="Y922" i="1" s="1"/>
  <c r="Y921" i="1" s="1"/>
  <c r="Y920" i="1" s="1"/>
  <c r="Y919" i="1" s="1"/>
  <c r="Y918" i="1" s="1"/>
  <c r="X923" i="1"/>
  <c r="X922" i="1" s="1"/>
  <c r="W923" i="1"/>
  <c r="V923" i="1"/>
  <c r="U923" i="1"/>
  <c r="U922" i="1" s="1"/>
  <c r="U921" i="1" s="1"/>
  <c r="U920" i="1" s="1"/>
  <c r="U919" i="1" s="1"/>
  <c r="U918" i="1" s="1"/>
  <c r="T923" i="1"/>
  <c r="T922" i="1" s="1"/>
  <c r="R923" i="1"/>
  <c r="R922" i="1" s="1"/>
  <c r="R921" i="1" s="1"/>
  <c r="R920" i="1" s="1"/>
  <c r="Q923" i="1"/>
  <c r="P923" i="1"/>
  <c r="P922" i="1" s="1"/>
  <c r="P921" i="1" s="1"/>
  <c r="P920" i="1" s="1"/>
  <c r="P919" i="1" s="1"/>
  <c r="P918" i="1" s="1"/>
  <c r="O923" i="1"/>
  <c r="M923" i="1"/>
  <c r="L923" i="1"/>
  <c r="L922" i="1" s="1"/>
  <c r="L921" i="1" s="1"/>
  <c r="L920" i="1" s="1"/>
  <c r="L919" i="1" s="1"/>
  <c r="L918" i="1" s="1"/>
  <c r="K923" i="1"/>
  <c r="J923" i="1"/>
  <c r="J922" i="1" s="1"/>
  <c r="J921" i="1" s="1"/>
  <c r="J920" i="1" s="1"/>
  <c r="J919" i="1" s="1"/>
  <c r="J918" i="1" s="1"/>
  <c r="I923" i="1"/>
  <c r="H923" i="1"/>
  <c r="H922" i="1" s="1"/>
  <c r="H921" i="1" s="1"/>
  <c r="H920" i="1" s="1"/>
  <c r="H919" i="1" s="1"/>
  <c r="H918" i="1" s="1"/>
  <c r="G923" i="1"/>
  <c r="F923" i="1"/>
  <c r="W922" i="1"/>
  <c r="V922" i="1"/>
  <c r="S922" i="1"/>
  <c r="S921" i="1" s="1"/>
  <c r="S920" i="1" s="1"/>
  <c r="S919" i="1" s="1"/>
  <c r="S918" i="1" s="1"/>
  <c r="Q922" i="1"/>
  <c r="Q921" i="1" s="1"/>
  <c r="Q920" i="1" s="1"/>
  <c r="Q919" i="1" s="1"/>
  <c r="Q918" i="1" s="1"/>
  <c r="O922" i="1"/>
  <c r="M922" i="1"/>
  <c r="M921" i="1" s="1"/>
  <c r="K922" i="1"/>
  <c r="I922" i="1"/>
  <c r="I921" i="1" s="1"/>
  <c r="I920" i="1" s="1"/>
  <c r="I919" i="1" s="1"/>
  <c r="I918" i="1" s="1"/>
  <c r="G922" i="1"/>
  <c r="F922" i="1"/>
  <c r="X921" i="1"/>
  <c r="W921" i="1"/>
  <c r="V921" i="1"/>
  <c r="V920" i="1" s="1"/>
  <c r="V919" i="1" s="1"/>
  <c r="V918" i="1" s="1"/>
  <c r="T921" i="1"/>
  <c r="O921" i="1"/>
  <c r="K921" i="1"/>
  <c r="G921" i="1"/>
  <c r="F921" i="1"/>
  <c r="F920" i="1" s="1"/>
  <c r="F919" i="1" s="1"/>
  <c r="F918" i="1" s="1"/>
  <c r="X920" i="1"/>
  <c r="X919" i="1" s="1"/>
  <c r="X918" i="1" s="1"/>
  <c r="W920" i="1"/>
  <c r="W919" i="1" s="1"/>
  <c r="T920" i="1"/>
  <c r="O920" i="1"/>
  <c r="O919" i="1" s="1"/>
  <c r="M920" i="1"/>
  <c r="K920" i="1"/>
  <c r="K919" i="1" s="1"/>
  <c r="K918" i="1" s="1"/>
  <c r="G920" i="1"/>
  <c r="G919" i="1" s="1"/>
  <c r="T919" i="1"/>
  <c r="T918" i="1" s="1"/>
  <c r="R919" i="1"/>
  <c r="M919" i="1"/>
  <c r="M918" i="1" s="1"/>
  <c r="W918" i="1"/>
  <c r="R918" i="1"/>
  <c r="O918" i="1"/>
  <c r="G918" i="1"/>
  <c r="Z915" i="1"/>
  <c r="S915" i="1"/>
  <c r="Q915" i="1"/>
  <c r="L915" i="1"/>
  <c r="H915" i="1"/>
  <c r="H914" i="1" s="1"/>
  <c r="Z914" i="1"/>
  <c r="Y914" i="1"/>
  <c r="W914" i="1"/>
  <c r="V914" i="1"/>
  <c r="T914" i="1"/>
  <c r="R914" i="1"/>
  <c r="Q914" i="1"/>
  <c r="P914" i="1"/>
  <c r="O914" i="1"/>
  <c r="M914" i="1"/>
  <c r="K914" i="1"/>
  <c r="J914" i="1"/>
  <c r="I914" i="1"/>
  <c r="G914" i="1"/>
  <c r="G907" i="1" s="1"/>
  <c r="F914" i="1"/>
  <c r="Z913" i="1"/>
  <c r="Z912" i="1" s="1"/>
  <c r="Z907" i="1" s="1"/>
  <c r="Z906" i="1" s="1"/>
  <c r="Z905" i="1" s="1"/>
  <c r="Z904" i="1" s="1"/>
  <c r="Z903" i="1" s="1"/>
  <c r="Q913" i="1"/>
  <c r="H913" i="1"/>
  <c r="L913" i="1" s="1"/>
  <c r="N913" i="1" s="1"/>
  <c r="N912" i="1" s="1"/>
  <c r="Y912" i="1"/>
  <c r="W912" i="1"/>
  <c r="V912" i="1"/>
  <c r="V907" i="1" s="1"/>
  <c r="V906" i="1" s="1"/>
  <c r="V905" i="1" s="1"/>
  <c r="T912" i="1"/>
  <c r="T907" i="1" s="1"/>
  <c r="T906" i="1" s="1"/>
  <c r="T905" i="1" s="1"/>
  <c r="T904" i="1" s="1"/>
  <c r="T903" i="1" s="1"/>
  <c r="R912" i="1"/>
  <c r="P912" i="1"/>
  <c r="O912" i="1"/>
  <c r="M912" i="1"/>
  <c r="K912" i="1"/>
  <c r="J912" i="1"/>
  <c r="I912" i="1"/>
  <c r="I907" i="1" s="1"/>
  <c r="I906" i="1" s="1"/>
  <c r="I905" i="1" s="1"/>
  <c r="I904" i="1" s="1"/>
  <c r="I903" i="1" s="1"/>
  <c r="G912" i="1"/>
  <c r="F912" i="1"/>
  <c r="Z911" i="1"/>
  <c r="X911" i="1"/>
  <c r="X910" i="1" s="1"/>
  <c r="X907" i="1" s="1"/>
  <c r="S911" i="1"/>
  <c r="Q911" i="1"/>
  <c r="H911" i="1"/>
  <c r="Z910" i="1"/>
  <c r="Y910" i="1"/>
  <c r="W910" i="1"/>
  <c r="V910" i="1"/>
  <c r="T910" i="1"/>
  <c r="R910" i="1"/>
  <c r="Q910" i="1"/>
  <c r="P910" i="1"/>
  <c r="O910" i="1"/>
  <c r="M910" i="1"/>
  <c r="K910" i="1"/>
  <c r="J910" i="1"/>
  <c r="I910" i="1"/>
  <c r="G910" i="1"/>
  <c r="F910" i="1"/>
  <c r="Z909" i="1"/>
  <c r="Z908" i="1" s="1"/>
  <c r="Q909" i="1"/>
  <c r="H909" i="1"/>
  <c r="L909" i="1" s="1"/>
  <c r="N909" i="1" s="1"/>
  <c r="N908" i="1" s="1"/>
  <c r="Y908" i="1"/>
  <c r="W908" i="1"/>
  <c r="V908" i="1"/>
  <c r="T908" i="1"/>
  <c r="R908" i="1"/>
  <c r="P908" i="1"/>
  <c r="O908" i="1"/>
  <c r="M908" i="1"/>
  <c r="K908" i="1"/>
  <c r="J908" i="1"/>
  <c r="I908" i="1"/>
  <c r="G908" i="1"/>
  <c r="F908" i="1"/>
  <c r="W907" i="1"/>
  <c r="R907" i="1"/>
  <c r="R906" i="1" s="1"/>
  <c r="R905" i="1" s="1"/>
  <c r="R904" i="1" s="1"/>
  <c r="R903" i="1" s="1"/>
  <c r="O907" i="1"/>
  <c r="M907" i="1"/>
  <c r="M906" i="1" s="1"/>
  <c r="M905" i="1" s="1"/>
  <c r="M904" i="1" s="1"/>
  <c r="M903" i="1" s="1"/>
  <c r="K907" i="1"/>
  <c r="J907" i="1"/>
  <c r="F907" i="1"/>
  <c r="X906" i="1"/>
  <c r="W906" i="1"/>
  <c r="W905" i="1" s="1"/>
  <c r="W904" i="1" s="1"/>
  <c r="W903" i="1" s="1"/>
  <c r="O906" i="1"/>
  <c r="K906" i="1"/>
  <c r="J906" i="1"/>
  <c r="J905" i="1" s="1"/>
  <c r="J904" i="1" s="1"/>
  <c r="J903" i="1" s="1"/>
  <c r="G906" i="1"/>
  <c r="G905" i="1" s="1"/>
  <c r="G904" i="1" s="1"/>
  <c r="G903" i="1" s="1"/>
  <c r="F906" i="1"/>
  <c r="F905" i="1" s="1"/>
  <c r="X905" i="1"/>
  <c r="O905" i="1"/>
  <c r="O904" i="1" s="1"/>
  <c r="O903" i="1" s="1"/>
  <c r="K905" i="1"/>
  <c r="K904" i="1" s="1"/>
  <c r="X904" i="1"/>
  <c r="X903" i="1" s="1"/>
  <c r="V904" i="1"/>
  <c r="F904" i="1"/>
  <c r="V903" i="1"/>
  <c r="K903" i="1"/>
  <c r="F903" i="1"/>
  <c r="Z902" i="1"/>
  <c r="S902" i="1"/>
  <c r="U902" i="1" s="1"/>
  <c r="L902" i="1"/>
  <c r="H902" i="1"/>
  <c r="Z901" i="1"/>
  <c r="Z900" i="1" s="1"/>
  <c r="Y901" i="1"/>
  <c r="W901" i="1"/>
  <c r="W900" i="1" s="1"/>
  <c r="V901" i="1"/>
  <c r="U901" i="1"/>
  <c r="U900" i="1" s="1"/>
  <c r="T901" i="1"/>
  <c r="S901" i="1"/>
  <c r="S900" i="1" s="1"/>
  <c r="R901" i="1"/>
  <c r="P901" i="1"/>
  <c r="P900" i="1" s="1"/>
  <c r="O901" i="1"/>
  <c r="M901" i="1"/>
  <c r="K901" i="1"/>
  <c r="J901" i="1"/>
  <c r="J900" i="1" s="1"/>
  <c r="I901" i="1"/>
  <c r="H901" i="1"/>
  <c r="H900" i="1" s="1"/>
  <c r="G901" i="1"/>
  <c r="F901" i="1"/>
  <c r="F900" i="1" s="1"/>
  <c r="Y900" i="1"/>
  <c r="V900" i="1"/>
  <c r="T900" i="1"/>
  <c r="T891" i="1" s="1"/>
  <c r="T890" i="1" s="1"/>
  <c r="R900" i="1"/>
  <c r="O900" i="1"/>
  <c r="M900" i="1"/>
  <c r="K900" i="1"/>
  <c r="I900" i="1"/>
  <c r="G900" i="1"/>
  <c r="Z899" i="1"/>
  <c r="S899" i="1"/>
  <c r="L899" i="1"/>
  <c r="N899" i="1" s="1"/>
  <c r="N898" i="1" s="1"/>
  <c r="N897" i="1" s="1"/>
  <c r="H899" i="1"/>
  <c r="Z898" i="1"/>
  <c r="Z897" i="1" s="1"/>
  <c r="Y898" i="1"/>
  <c r="W898" i="1"/>
  <c r="V898" i="1"/>
  <c r="T898" i="1"/>
  <c r="R898" i="1"/>
  <c r="P898" i="1"/>
  <c r="P897" i="1" s="1"/>
  <c r="O898" i="1"/>
  <c r="M898" i="1"/>
  <c r="L898" i="1"/>
  <c r="L897" i="1" s="1"/>
  <c r="K898" i="1"/>
  <c r="J898" i="1"/>
  <c r="J897" i="1" s="1"/>
  <c r="I898" i="1"/>
  <c r="H898" i="1"/>
  <c r="H897" i="1" s="1"/>
  <c r="G898" i="1"/>
  <c r="F898" i="1"/>
  <c r="Y897" i="1"/>
  <c r="W897" i="1"/>
  <c r="V897" i="1"/>
  <c r="T897" i="1"/>
  <c r="R897" i="1"/>
  <c r="R891" i="1" s="1"/>
  <c r="R890" i="1" s="1"/>
  <c r="O897" i="1"/>
  <c r="M897" i="1"/>
  <c r="K897" i="1"/>
  <c r="K891" i="1" s="1"/>
  <c r="K890" i="1" s="1"/>
  <c r="I897" i="1"/>
  <c r="G897" i="1"/>
  <c r="F897" i="1"/>
  <c r="Z896" i="1"/>
  <c r="S896" i="1"/>
  <c r="U896" i="1" s="1"/>
  <c r="L896" i="1"/>
  <c r="H896" i="1"/>
  <c r="Z895" i="1"/>
  <c r="Y895" i="1"/>
  <c r="W895" i="1"/>
  <c r="W892" i="1" s="1"/>
  <c r="V895" i="1"/>
  <c r="U895" i="1"/>
  <c r="T895" i="1"/>
  <c r="T892" i="1" s="1"/>
  <c r="S895" i="1"/>
  <c r="R895" i="1"/>
  <c r="P895" i="1"/>
  <c r="P892" i="1" s="1"/>
  <c r="P891" i="1" s="1"/>
  <c r="O895" i="1"/>
  <c r="O892" i="1" s="1"/>
  <c r="M895" i="1"/>
  <c r="K895" i="1"/>
  <c r="K892" i="1" s="1"/>
  <c r="J895" i="1"/>
  <c r="J892" i="1" s="1"/>
  <c r="J891" i="1" s="1"/>
  <c r="J890" i="1" s="1"/>
  <c r="I895" i="1"/>
  <c r="H895" i="1"/>
  <c r="H892" i="1" s="1"/>
  <c r="G895" i="1"/>
  <c r="G892" i="1" s="1"/>
  <c r="F895" i="1"/>
  <c r="F892" i="1" s="1"/>
  <c r="F891" i="1" s="1"/>
  <c r="U894" i="1"/>
  <c r="N894" i="1"/>
  <c r="L894" i="1"/>
  <c r="U893" i="1"/>
  <c r="T893" i="1"/>
  <c r="N893" i="1"/>
  <c r="M893" i="1"/>
  <c r="M892" i="1" s="1"/>
  <c r="M891" i="1" s="1"/>
  <c r="M890" i="1" s="1"/>
  <c r="L893" i="1"/>
  <c r="K893" i="1"/>
  <c r="J893" i="1"/>
  <c r="I893" i="1"/>
  <c r="Y892" i="1"/>
  <c r="Y891" i="1" s="1"/>
  <c r="X892" i="1"/>
  <c r="V892" i="1"/>
  <c r="V891" i="1" s="1"/>
  <c r="V890" i="1" s="1"/>
  <c r="U892" i="1"/>
  <c r="R892" i="1"/>
  <c r="Q892" i="1"/>
  <c r="I892" i="1"/>
  <c r="O891" i="1"/>
  <c r="O890" i="1" s="1"/>
  <c r="G891" i="1"/>
  <c r="G890" i="1" s="1"/>
  <c r="Y890" i="1"/>
  <c r="P890" i="1"/>
  <c r="F890" i="1"/>
  <c r="X889" i="1"/>
  <c r="Z889" i="1" s="1"/>
  <c r="Z888" i="1" s="1"/>
  <c r="U889" i="1"/>
  <c r="S889" i="1"/>
  <c r="Q889" i="1"/>
  <c r="L889" i="1"/>
  <c r="N889" i="1" s="1"/>
  <c r="N888" i="1" s="1"/>
  <c r="H889" i="1"/>
  <c r="Y888" i="1"/>
  <c r="Y883" i="1" s="1"/>
  <c r="Y882" i="1" s="1"/>
  <c r="X888" i="1"/>
  <c r="W888" i="1"/>
  <c r="V888" i="1"/>
  <c r="U888" i="1"/>
  <c r="T888" i="1"/>
  <c r="S888" i="1"/>
  <c r="R888" i="1"/>
  <c r="Q888" i="1"/>
  <c r="P888" i="1"/>
  <c r="O888" i="1"/>
  <c r="M888" i="1"/>
  <c r="L888" i="1"/>
  <c r="K888" i="1"/>
  <c r="J888" i="1"/>
  <c r="I888" i="1"/>
  <c r="H888" i="1"/>
  <c r="G888" i="1"/>
  <c r="F888" i="1"/>
  <c r="X887" i="1"/>
  <c r="Q887" i="1"/>
  <c r="S887" i="1" s="1"/>
  <c r="U887" i="1" s="1"/>
  <c r="L887" i="1"/>
  <c r="N887" i="1" s="1"/>
  <c r="H887" i="1"/>
  <c r="Z886" i="1"/>
  <c r="X886" i="1"/>
  <c r="U886" i="1"/>
  <c r="Q886" i="1"/>
  <c r="S886" i="1" s="1"/>
  <c r="N886" i="1"/>
  <c r="L886" i="1"/>
  <c r="H886" i="1"/>
  <c r="X885" i="1"/>
  <c r="Z885" i="1" s="1"/>
  <c r="Q885" i="1"/>
  <c r="L885" i="1"/>
  <c r="N885" i="1" s="1"/>
  <c r="H885" i="1"/>
  <c r="Y884" i="1"/>
  <c r="W884" i="1"/>
  <c r="V884" i="1"/>
  <c r="V883" i="1" s="1"/>
  <c r="V882" i="1" s="1"/>
  <c r="T884" i="1"/>
  <c r="T883" i="1" s="1"/>
  <c r="R884" i="1"/>
  <c r="P884" i="1"/>
  <c r="P883" i="1" s="1"/>
  <c r="O884" i="1"/>
  <c r="M884" i="1"/>
  <c r="M883" i="1" s="1"/>
  <c r="M882" i="1" s="1"/>
  <c r="K884" i="1"/>
  <c r="J884" i="1"/>
  <c r="I884" i="1"/>
  <c r="I883" i="1" s="1"/>
  <c r="I882" i="1" s="1"/>
  <c r="H884" i="1"/>
  <c r="G884" i="1"/>
  <c r="F884" i="1"/>
  <c r="W883" i="1"/>
  <c r="R883" i="1"/>
  <c r="O883" i="1"/>
  <c r="O882" i="1" s="1"/>
  <c r="O875" i="1" s="1"/>
  <c r="O874" i="1" s="1"/>
  <c r="K883" i="1"/>
  <c r="J883" i="1"/>
  <c r="G883" i="1"/>
  <c r="F883" i="1"/>
  <c r="W882" i="1"/>
  <c r="T882" i="1"/>
  <c r="R882" i="1"/>
  <c r="P882" i="1"/>
  <c r="K882" i="1"/>
  <c r="J882" i="1"/>
  <c r="G882" i="1"/>
  <c r="F882" i="1"/>
  <c r="X881" i="1"/>
  <c r="Z881" i="1" s="1"/>
  <c r="Z880" i="1" s="1"/>
  <c r="S881" i="1"/>
  <c r="U881" i="1" s="1"/>
  <c r="U880" i="1" s="1"/>
  <c r="Q881" i="1"/>
  <c r="H881" i="1"/>
  <c r="L881" i="1" s="1"/>
  <c r="L880" i="1" s="1"/>
  <c r="Y880" i="1"/>
  <c r="X880" i="1"/>
  <c r="W880" i="1"/>
  <c r="V880" i="1"/>
  <c r="T880" i="1"/>
  <c r="R880" i="1"/>
  <c r="Q880" i="1"/>
  <c r="P880" i="1"/>
  <c r="O880" i="1"/>
  <c r="M880" i="1"/>
  <c r="M877" i="1" s="1"/>
  <c r="M876" i="1" s="1"/>
  <c r="M875" i="1" s="1"/>
  <c r="M874" i="1" s="1"/>
  <c r="K880" i="1"/>
  <c r="J880" i="1"/>
  <c r="I880" i="1"/>
  <c r="G880" i="1"/>
  <c r="G877" i="1" s="1"/>
  <c r="G876" i="1" s="1"/>
  <c r="G875" i="1" s="1"/>
  <c r="G874" i="1" s="1"/>
  <c r="F880" i="1"/>
  <c r="Z879" i="1"/>
  <c r="Z878" i="1" s="1"/>
  <c r="Z877" i="1" s="1"/>
  <c r="Z876" i="1" s="1"/>
  <c r="X879" i="1"/>
  <c r="U879" i="1"/>
  <c r="U878" i="1" s="1"/>
  <c r="U877" i="1" s="1"/>
  <c r="U876" i="1" s="1"/>
  <c r="Q879" i="1"/>
  <c r="S879" i="1" s="1"/>
  <c r="S878" i="1" s="1"/>
  <c r="N879" i="1"/>
  <c r="L879" i="1"/>
  <c r="H879" i="1"/>
  <c r="Y878" i="1"/>
  <c r="X878" i="1"/>
  <c r="W878" i="1"/>
  <c r="V878" i="1"/>
  <c r="T878" i="1"/>
  <c r="R878" i="1"/>
  <c r="R877" i="1" s="1"/>
  <c r="R876" i="1" s="1"/>
  <c r="R875" i="1" s="1"/>
  <c r="R874" i="1" s="1"/>
  <c r="Q878" i="1"/>
  <c r="P878" i="1"/>
  <c r="O878" i="1"/>
  <c r="N878" i="1"/>
  <c r="M878" i="1"/>
  <c r="L878" i="1"/>
  <c r="K878" i="1"/>
  <c r="J878" i="1"/>
  <c r="J877" i="1" s="1"/>
  <c r="J876" i="1" s="1"/>
  <c r="J875" i="1" s="1"/>
  <c r="I878" i="1"/>
  <c r="H878" i="1"/>
  <c r="G878" i="1"/>
  <c r="F878" i="1"/>
  <c r="Y877" i="1"/>
  <c r="Y876" i="1" s="1"/>
  <c r="Y875" i="1" s="1"/>
  <c r="Y874" i="1" s="1"/>
  <c r="W877" i="1"/>
  <c r="V877" i="1"/>
  <c r="Q877" i="1"/>
  <c r="Q876" i="1" s="1"/>
  <c r="O877" i="1"/>
  <c r="K877" i="1"/>
  <c r="K876" i="1" s="1"/>
  <c r="I877" i="1"/>
  <c r="I876" i="1" s="1"/>
  <c r="F877" i="1"/>
  <c r="W876" i="1"/>
  <c r="V876" i="1"/>
  <c r="V875" i="1" s="1"/>
  <c r="V874" i="1" s="1"/>
  <c r="O876" i="1"/>
  <c r="F876" i="1"/>
  <c r="F875" i="1" s="1"/>
  <c r="F874" i="1" s="1"/>
  <c r="W875" i="1"/>
  <c r="K875" i="1"/>
  <c r="K874" i="1" s="1"/>
  <c r="U873" i="1"/>
  <c r="N873" i="1"/>
  <c r="L873" i="1"/>
  <c r="U872" i="1"/>
  <c r="T872" i="1"/>
  <c r="N872" i="1"/>
  <c r="M872" i="1"/>
  <c r="L872" i="1"/>
  <c r="K872" i="1"/>
  <c r="I872" i="1"/>
  <c r="U871" i="1"/>
  <c r="N871" i="1"/>
  <c r="L871" i="1"/>
  <c r="U870" i="1"/>
  <c r="U867" i="1" s="1"/>
  <c r="T870" i="1"/>
  <c r="N870" i="1"/>
  <c r="M870" i="1"/>
  <c r="L870" i="1"/>
  <c r="L867" i="1" s="1"/>
  <c r="L866" i="1" s="1"/>
  <c r="L865" i="1" s="1"/>
  <c r="K870" i="1"/>
  <c r="I870" i="1"/>
  <c r="U869" i="1"/>
  <c r="N869" i="1"/>
  <c r="L869" i="1"/>
  <c r="U868" i="1"/>
  <c r="T868" i="1"/>
  <c r="N868" i="1"/>
  <c r="M868" i="1"/>
  <c r="L868" i="1"/>
  <c r="K868" i="1"/>
  <c r="I868" i="1"/>
  <c r="T867" i="1"/>
  <c r="T866" i="1" s="1"/>
  <c r="T865" i="1" s="1"/>
  <c r="M867" i="1"/>
  <c r="M866" i="1" s="1"/>
  <c r="K867" i="1"/>
  <c r="K866" i="1" s="1"/>
  <c r="K865" i="1" s="1"/>
  <c r="U866" i="1"/>
  <c r="U865" i="1" s="1"/>
  <c r="M865" i="1"/>
  <c r="Z864" i="1"/>
  <c r="X864" i="1"/>
  <c r="Q864" i="1"/>
  <c r="L864" i="1"/>
  <c r="N864" i="1" s="1"/>
  <c r="N863" i="1" s="1"/>
  <c r="H864" i="1"/>
  <c r="Z863" i="1"/>
  <c r="Y863" i="1"/>
  <c r="X863" i="1"/>
  <c r="W863" i="1"/>
  <c r="V863" i="1"/>
  <c r="T863" i="1"/>
  <c r="R863" i="1"/>
  <c r="P863" i="1"/>
  <c r="O863" i="1"/>
  <c r="M863" i="1"/>
  <c r="K863" i="1"/>
  <c r="J863" i="1"/>
  <c r="I863" i="1"/>
  <c r="H863" i="1"/>
  <c r="G863" i="1"/>
  <c r="F863" i="1"/>
  <c r="X862" i="1"/>
  <c r="S862" i="1"/>
  <c r="U862" i="1" s="1"/>
  <c r="Q862" i="1"/>
  <c r="H862" i="1"/>
  <c r="Y861" i="1"/>
  <c r="W861" i="1"/>
  <c r="W854" i="1" s="1"/>
  <c r="W853" i="1" s="1"/>
  <c r="W831" i="1" s="1"/>
  <c r="W830" i="1" s="1"/>
  <c r="V861" i="1"/>
  <c r="U861" i="1"/>
  <c r="T861" i="1"/>
  <c r="S861" i="1"/>
  <c r="R861" i="1"/>
  <c r="Q861" i="1"/>
  <c r="P861" i="1"/>
  <c r="O861" i="1"/>
  <c r="O854" i="1" s="1"/>
  <c r="O853" i="1" s="1"/>
  <c r="O831" i="1" s="1"/>
  <c r="O830" i="1" s="1"/>
  <c r="O829" i="1" s="1"/>
  <c r="M861" i="1"/>
  <c r="K861" i="1"/>
  <c r="K854" i="1" s="1"/>
  <c r="K853" i="1" s="1"/>
  <c r="J861" i="1"/>
  <c r="I861" i="1"/>
  <c r="I854" i="1" s="1"/>
  <c r="I853" i="1" s="1"/>
  <c r="G861" i="1"/>
  <c r="F861" i="1"/>
  <c r="Z860" i="1"/>
  <c r="Z859" i="1" s="1"/>
  <c r="X860" i="1"/>
  <c r="Q860" i="1"/>
  <c r="L860" i="1"/>
  <c r="N860" i="1" s="1"/>
  <c r="H860" i="1"/>
  <c r="Y859" i="1"/>
  <c r="X859" i="1"/>
  <c r="W859" i="1"/>
  <c r="V859" i="1"/>
  <c r="T859" i="1"/>
  <c r="R859" i="1"/>
  <c r="P859" i="1"/>
  <c r="O859" i="1"/>
  <c r="N859" i="1"/>
  <c r="M859" i="1"/>
  <c r="L859" i="1"/>
  <c r="K859" i="1"/>
  <c r="J859" i="1"/>
  <c r="I859" i="1"/>
  <c r="H859" i="1"/>
  <c r="G859" i="1"/>
  <c r="F859" i="1"/>
  <c r="X858" i="1"/>
  <c r="S858" i="1"/>
  <c r="Q858" i="1"/>
  <c r="H858" i="1"/>
  <c r="Y857" i="1"/>
  <c r="W857" i="1"/>
  <c r="V857" i="1"/>
  <c r="T857" i="1"/>
  <c r="R857" i="1"/>
  <c r="Q857" i="1"/>
  <c r="P857" i="1"/>
  <c r="O857" i="1"/>
  <c r="M857" i="1"/>
  <c r="K857" i="1"/>
  <c r="J857" i="1"/>
  <c r="I857" i="1"/>
  <c r="G857" i="1"/>
  <c r="G854" i="1" s="1"/>
  <c r="G853" i="1" s="1"/>
  <c r="F857" i="1"/>
  <c r="Z856" i="1"/>
  <c r="Z855" i="1" s="1"/>
  <c r="X856" i="1"/>
  <c r="Q856" i="1"/>
  <c r="L856" i="1"/>
  <c r="H856" i="1"/>
  <c r="Y855" i="1"/>
  <c r="X855" i="1"/>
  <c r="W855" i="1"/>
  <c r="V855" i="1"/>
  <c r="T855" i="1"/>
  <c r="R855" i="1"/>
  <c r="R854" i="1" s="1"/>
  <c r="R853" i="1" s="1"/>
  <c r="P855" i="1"/>
  <c r="O855" i="1"/>
  <c r="M855" i="1"/>
  <c r="K855" i="1"/>
  <c r="J855" i="1"/>
  <c r="I855" i="1"/>
  <c r="H855" i="1"/>
  <c r="G855" i="1"/>
  <c r="F855" i="1"/>
  <c r="Y854" i="1"/>
  <c r="Y853" i="1" s="1"/>
  <c r="M854" i="1"/>
  <c r="M853" i="1" s="1"/>
  <c r="X852" i="1"/>
  <c r="S852" i="1"/>
  <c r="U852" i="1" s="1"/>
  <c r="U851" i="1" s="1"/>
  <c r="Q852" i="1"/>
  <c r="N852" i="1"/>
  <c r="N851" i="1" s="1"/>
  <c r="H852" i="1"/>
  <c r="L852" i="1" s="1"/>
  <c r="L851" i="1" s="1"/>
  <c r="Y851" i="1"/>
  <c r="W851" i="1"/>
  <c r="V851" i="1"/>
  <c r="T851" i="1"/>
  <c r="S851" i="1"/>
  <c r="R851" i="1"/>
  <c r="Q851" i="1"/>
  <c r="P851" i="1"/>
  <c r="O851" i="1"/>
  <c r="M851" i="1"/>
  <c r="K851" i="1"/>
  <c r="J851" i="1"/>
  <c r="I851" i="1"/>
  <c r="G851" i="1"/>
  <c r="F851" i="1"/>
  <c r="Z850" i="1"/>
  <c r="Z849" i="1" s="1"/>
  <c r="X850" i="1"/>
  <c r="Q850" i="1"/>
  <c r="J850" i="1"/>
  <c r="H850" i="1"/>
  <c r="Y849" i="1"/>
  <c r="X849" i="1"/>
  <c r="W849" i="1"/>
  <c r="W848" i="1" s="1"/>
  <c r="W847" i="1" s="1"/>
  <c r="V849" i="1"/>
  <c r="T849" i="1"/>
  <c r="R849" i="1"/>
  <c r="P849" i="1"/>
  <c r="O849" i="1"/>
  <c r="O848" i="1" s="1"/>
  <c r="O847" i="1" s="1"/>
  <c r="M849" i="1"/>
  <c r="M848" i="1" s="1"/>
  <c r="K849" i="1"/>
  <c r="K848" i="1" s="1"/>
  <c r="K847" i="1" s="1"/>
  <c r="J849" i="1"/>
  <c r="I849" i="1"/>
  <c r="I848" i="1" s="1"/>
  <c r="G849" i="1"/>
  <c r="G848" i="1" s="1"/>
  <c r="G847" i="1" s="1"/>
  <c r="F849" i="1"/>
  <c r="V848" i="1"/>
  <c r="V847" i="1" s="1"/>
  <c r="T848" i="1"/>
  <c r="T847" i="1" s="1"/>
  <c r="R848" i="1"/>
  <c r="R847" i="1" s="1"/>
  <c r="R831" i="1" s="1"/>
  <c r="R830" i="1" s="1"/>
  <c r="R829" i="1" s="1"/>
  <c r="P848" i="1"/>
  <c r="P847" i="1" s="1"/>
  <c r="J848" i="1"/>
  <c r="J847" i="1" s="1"/>
  <c r="F848" i="1"/>
  <c r="F847" i="1" s="1"/>
  <c r="M847" i="1"/>
  <c r="M831" i="1" s="1"/>
  <c r="M830" i="1" s="1"/>
  <c r="M829" i="1" s="1"/>
  <c r="I847" i="1"/>
  <c r="U846" i="1"/>
  <c r="U845" i="1" s="1"/>
  <c r="L846" i="1"/>
  <c r="N846" i="1" s="1"/>
  <c r="N845" i="1" s="1"/>
  <c r="N844" i="1" s="1"/>
  <c r="J846" i="1"/>
  <c r="T845" i="1"/>
  <c r="M845" i="1"/>
  <c r="L845" i="1"/>
  <c r="L844" i="1" s="1"/>
  <c r="K845" i="1"/>
  <c r="J845" i="1"/>
  <c r="I845" i="1"/>
  <c r="U844" i="1"/>
  <c r="T844" i="1"/>
  <c r="M844" i="1"/>
  <c r="K844" i="1"/>
  <c r="J844" i="1"/>
  <c r="I844" i="1"/>
  <c r="N843" i="1"/>
  <c r="N842" i="1" s="1"/>
  <c r="M842" i="1"/>
  <c r="U841" i="1"/>
  <c r="N841" i="1"/>
  <c r="N840" i="1" s="1"/>
  <c r="L841" i="1"/>
  <c r="U840" i="1"/>
  <c r="L840" i="1"/>
  <c r="I840" i="1"/>
  <c r="Z839" i="1"/>
  <c r="S839" i="1"/>
  <c r="L839" i="1"/>
  <c r="N839" i="1" s="1"/>
  <c r="N838" i="1" s="1"/>
  <c r="H839" i="1"/>
  <c r="Z838" i="1"/>
  <c r="Y838" i="1"/>
  <c r="T838" i="1"/>
  <c r="R838" i="1"/>
  <c r="M838" i="1"/>
  <c r="L838" i="1"/>
  <c r="K838" i="1"/>
  <c r="J838" i="1"/>
  <c r="J833" i="1" s="1"/>
  <c r="J832" i="1" s="1"/>
  <c r="I838" i="1"/>
  <c r="H838" i="1"/>
  <c r="H833" i="1" s="1"/>
  <c r="H832" i="1" s="1"/>
  <c r="G838" i="1"/>
  <c r="U837" i="1"/>
  <c r="U836" i="1" s="1"/>
  <c r="L837" i="1"/>
  <c r="T836" i="1"/>
  <c r="T833" i="1" s="1"/>
  <c r="M836" i="1"/>
  <c r="K836" i="1"/>
  <c r="J836" i="1"/>
  <c r="I836" i="1"/>
  <c r="U835" i="1"/>
  <c r="N835" i="1"/>
  <c r="L835" i="1"/>
  <c r="U834" i="1"/>
  <c r="T834" i="1"/>
  <c r="N834" i="1"/>
  <c r="M834" i="1"/>
  <c r="L834" i="1"/>
  <c r="K834" i="1"/>
  <c r="J834" i="1"/>
  <c r="I834" i="1"/>
  <c r="Y833" i="1"/>
  <c r="Y832" i="1" s="1"/>
  <c r="X833" i="1"/>
  <c r="W833" i="1"/>
  <c r="W832" i="1" s="1"/>
  <c r="V833" i="1"/>
  <c r="R833" i="1"/>
  <c r="Q833" i="1"/>
  <c r="Q832" i="1" s="1"/>
  <c r="P833" i="1"/>
  <c r="O833" i="1"/>
  <c r="M833" i="1"/>
  <c r="M832" i="1" s="1"/>
  <c r="K833" i="1"/>
  <c r="I833" i="1"/>
  <c r="I832" i="1" s="1"/>
  <c r="G833" i="1"/>
  <c r="X832" i="1"/>
  <c r="V832" i="1"/>
  <c r="T832" i="1"/>
  <c r="R832" i="1"/>
  <c r="P832" i="1"/>
  <c r="O832" i="1"/>
  <c r="K832" i="1"/>
  <c r="K831" i="1" s="1"/>
  <c r="K830" i="1" s="1"/>
  <c r="K829" i="1" s="1"/>
  <c r="G832" i="1"/>
  <c r="G831" i="1"/>
  <c r="G830" i="1" s="1"/>
  <c r="G829" i="1" s="1"/>
  <c r="Z828" i="1"/>
  <c r="X828" i="1"/>
  <c r="Q828" i="1"/>
  <c r="L828" i="1"/>
  <c r="N828" i="1" s="1"/>
  <c r="N827" i="1" s="1"/>
  <c r="N826" i="1" s="1"/>
  <c r="N825" i="1" s="1"/>
  <c r="H828" i="1"/>
  <c r="Z827" i="1"/>
  <c r="Z826" i="1" s="1"/>
  <c r="Z825" i="1" s="1"/>
  <c r="Y827" i="1"/>
  <c r="X827" i="1"/>
  <c r="X826" i="1" s="1"/>
  <c r="W827" i="1"/>
  <c r="V827" i="1"/>
  <c r="V826" i="1" s="1"/>
  <c r="V825" i="1" s="1"/>
  <c r="T827" i="1"/>
  <c r="T826" i="1" s="1"/>
  <c r="T825" i="1" s="1"/>
  <c r="R827" i="1"/>
  <c r="R826" i="1" s="1"/>
  <c r="R825" i="1" s="1"/>
  <c r="P827" i="1"/>
  <c r="P826" i="1" s="1"/>
  <c r="O827" i="1"/>
  <c r="M827" i="1"/>
  <c r="L827" i="1"/>
  <c r="L826" i="1" s="1"/>
  <c r="K827" i="1"/>
  <c r="J827" i="1"/>
  <c r="J826" i="1" s="1"/>
  <c r="J825" i="1" s="1"/>
  <c r="I827" i="1"/>
  <c r="H827" i="1"/>
  <c r="H826" i="1" s="1"/>
  <c r="G827" i="1"/>
  <c r="F827" i="1"/>
  <c r="F826" i="1" s="1"/>
  <c r="F825" i="1" s="1"/>
  <c r="Y826" i="1"/>
  <c r="Y825" i="1" s="1"/>
  <c r="W826" i="1"/>
  <c r="W825" i="1" s="1"/>
  <c r="O826" i="1"/>
  <c r="O825" i="1" s="1"/>
  <c r="M826" i="1"/>
  <c r="M825" i="1" s="1"/>
  <c r="K826" i="1"/>
  <c r="K825" i="1" s="1"/>
  <c r="I826" i="1"/>
  <c r="I825" i="1" s="1"/>
  <c r="G826" i="1"/>
  <c r="G825" i="1" s="1"/>
  <c r="X825" i="1"/>
  <c r="P825" i="1"/>
  <c r="L825" i="1"/>
  <c r="H825" i="1"/>
  <c r="X824" i="1"/>
  <c r="S824" i="1"/>
  <c r="U824" i="1" s="1"/>
  <c r="U823" i="1" s="1"/>
  <c r="U822" i="1" s="1"/>
  <c r="U821" i="1" s="1"/>
  <c r="Q824" i="1"/>
  <c r="N824" i="1"/>
  <c r="N823" i="1" s="1"/>
  <c r="N822" i="1" s="1"/>
  <c r="N821" i="1" s="1"/>
  <c r="N820" i="1" s="1"/>
  <c r="N819" i="1" s="1"/>
  <c r="H824" i="1"/>
  <c r="L824" i="1" s="1"/>
  <c r="L823" i="1" s="1"/>
  <c r="L822" i="1" s="1"/>
  <c r="L821" i="1" s="1"/>
  <c r="Y823" i="1"/>
  <c r="Y822" i="1" s="1"/>
  <c r="Y821" i="1" s="1"/>
  <c r="W823" i="1"/>
  <c r="W822" i="1" s="1"/>
  <c r="V823" i="1"/>
  <c r="T823" i="1"/>
  <c r="S823" i="1"/>
  <c r="S822" i="1" s="1"/>
  <c r="R823" i="1"/>
  <c r="Q823" i="1"/>
  <c r="Q822" i="1" s="1"/>
  <c r="Q821" i="1" s="1"/>
  <c r="P823" i="1"/>
  <c r="O823" i="1"/>
  <c r="O822" i="1" s="1"/>
  <c r="M823" i="1"/>
  <c r="M822" i="1" s="1"/>
  <c r="M821" i="1" s="1"/>
  <c r="M820" i="1" s="1"/>
  <c r="M819" i="1" s="1"/>
  <c r="K823" i="1"/>
  <c r="K822" i="1" s="1"/>
  <c r="J823" i="1"/>
  <c r="I823" i="1"/>
  <c r="I822" i="1" s="1"/>
  <c r="I821" i="1" s="1"/>
  <c r="G823" i="1"/>
  <c r="G822" i="1" s="1"/>
  <c r="G821" i="1" s="1"/>
  <c r="G820" i="1" s="1"/>
  <c r="G819" i="1" s="1"/>
  <c r="F823" i="1"/>
  <c r="V822" i="1"/>
  <c r="V821" i="1" s="1"/>
  <c r="T822" i="1"/>
  <c r="T821" i="1" s="1"/>
  <c r="T820" i="1" s="1"/>
  <c r="T819" i="1" s="1"/>
  <c r="R822" i="1"/>
  <c r="R821" i="1" s="1"/>
  <c r="P822" i="1"/>
  <c r="P821" i="1" s="1"/>
  <c r="P820" i="1" s="1"/>
  <c r="P819" i="1" s="1"/>
  <c r="J822" i="1"/>
  <c r="J821" i="1" s="1"/>
  <c r="J820" i="1" s="1"/>
  <c r="J819" i="1" s="1"/>
  <c r="F822" i="1"/>
  <c r="F821" i="1" s="1"/>
  <c r="F820" i="1" s="1"/>
  <c r="F819" i="1" s="1"/>
  <c r="W821" i="1"/>
  <c r="W820" i="1" s="1"/>
  <c r="W819" i="1" s="1"/>
  <c r="S821" i="1"/>
  <c r="O821" i="1"/>
  <c r="O820" i="1" s="1"/>
  <c r="O819" i="1" s="1"/>
  <c r="O812" i="1" s="1"/>
  <c r="K821" i="1"/>
  <c r="K820" i="1" s="1"/>
  <c r="K819" i="1" s="1"/>
  <c r="L820" i="1"/>
  <c r="L819" i="1" s="1"/>
  <c r="Z818" i="1"/>
  <c r="X818" i="1"/>
  <c r="Q818" i="1"/>
  <c r="L818" i="1"/>
  <c r="N818" i="1" s="1"/>
  <c r="N817" i="1" s="1"/>
  <c r="N816" i="1" s="1"/>
  <c r="N815" i="1" s="1"/>
  <c r="N814" i="1" s="1"/>
  <c r="N813" i="1" s="1"/>
  <c r="N812" i="1" s="1"/>
  <c r="H818" i="1"/>
  <c r="Z817" i="1"/>
  <c r="Z816" i="1" s="1"/>
  <c r="Z815" i="1" s="1"/>
  <c r="Z814" i="1" s="1"/>
  <c r="Y817" i="1"/>
  <c r="X817" i="1"/>
  <c r="X816" i="1" s="1"/>
  <c r="X815" i="1" s="1"/>
  <c r="X814" i="1" s="1"/>
  <c r="X813" i="1" s="1"/>
  <c r="W817" i="1"/>
  <c r="V817" i="1"/>
  <c r="V816" i="1" s="1"/>
  <c r="V815" i="1" s="1"/>
  <c r="V814" i="1" s="1"/>
  <c r="V813" i="1" s="1"/>
  <c r="T817" i="1"/>
  <c r="T816" i="1" s="1"/>
  <c r="R817" i="1"/>
  <c r="R816" i="1" s="1"/>
  <c r="R815" i="1" s="1"/>
  <c r="R814" i="1" s="1"/>
  <c r="R813" i="1" s="1"/>
  <c r="P817" i="1"/>
  <c r="P816" i="1" s="1"/>
  <c r="O817" i="1"/>
  <c r="M817" i="1"/>
  <c r="L817" i="1"/>
  <c r="L816" i="1" s="1"/>
  <c r="K817" i="1"/>
  <c r="J817" i="1"/>
  <c r="J816" i="1" s="1"/>
  <c r="J815" i="1" s="1"/>
  <c r="J814" i="1" s="1"/>
  <c r="I817" i="1"/>
  <c r="H817" i="1"/>
  <c r="H816" i="1" s="1"/>
  <c r="G817" i="1"/>
  <c r="F817" i="1"/>
  <c r="F816" i="1" s="1"/>
  <c r="F815" i="1" s="1"/>
  <c r="F814" i="1" s="1"/>
  <c r="Y816" i="1"/>
  <c r="Y815" i="1" s="1"/>
  <c r="Y814" i="1" s="1"/>
  <c r="Y813" i="1" s="1"/>
  <c r="W816" i="1"/>
  <c r="W815" i="1" s="1"/>
  <c r="W814" i="1" s="1"/>
  <c r="W813" i="1" s="1"/>
  <c r="O816" i="1"/>
  <c r="O815" i="1" s="1"/>
  <c r="O814" i="1" s="1"/>
  <c r="O813" i="1" s="1"/>
  <c r="M816" i="1"/>
  <c r="M815" i="1" s="1"/>
  <c r="M814" i="1" s="1"/>
  <c r="M813" i="1" s="1"/>
  <c r="M812" i="1" s="1"/>
  <c r="K816" i="1"/>
  <c r="K815" i="1" s="1"/>
  <c r="K814" i="1" s="1"/>
  <c r="K813" i="1" s="1"/>
  <c r="I816" i="1"/>
  <c r="I815" i="1" s="1"/>
  <c r="I814" i="1" s="1"/>
  <c r="I813" i="1" s="1"/>
  <c r="G816" i="1"/>
  <c r="G815" i="1" s="1"/>
  <c r="G814" i="1" s="1"/>
  <c r="G813" i="1" s="1"/>
  <c r="T815" i="1"/>
  <c r="T814" i="1" s="1"/>
  <c r="T813" i="1" s="1"/>
  <c r="P815" i="1"/>
  <c r="P814" i="1" s="1"/>
  <c r="P813" i="1" s="1"/>
  <c r="L815" i="1"/>
  <c r="L814" i="1" s="1"/>
  <c r="L813" i="1" s="1"/>
  <c r="H815" i="1"/>
  <c r="H814" i="1" s="1"/>
  <c r="H813" i="1" s="1"/>
  <c r="Z813" i="1"/>
  <c r="J813" i="1"/>
  <c r="F813" i="1"/>
  <c r="F812" i="1" s="1"/>
  <c r="W812" i="1"/>
  <c r="K812" i="1"/>
  <c r="G812" i="1"/>
  <c r="Z811" i="1"/>
  <c r="X811" i="1"/>
  <c r="Q811" i="1"/>
  <c r="S811" i="1" s="1"/>
  <c r="U811" i="1" s="1"/>
  <c r="L811" i="1"/>
  <c r="N811" i="1" s="1"/>
  <c r="H811" i="1"/>
  <c r="Z810" i="1"/>
  <c r="X810" i="1"/>
  <c r="Q810" i="1"/>
  <c r="S810" i="1" s="1"/>
  <c r="U810" i="1" s="1"/>
  <c r="L810" i="1"/>
  <c r="N810" i="1" s="1"/>
  <c r="H810" i="1"/>
  <c r="Z809" i="1"/>
  <c r="X809" i="1"/>
  <c r="Q809" i="1"/>
  <c r="S809" i="1" s="1"/>
  <c r="L809" i="1"/>
  <c r="N809" i="1" s="1"/>
  <c r="N808" i="1" s="1"/>
  <c r="N807" i="1" s="1"/>
  <c r="H809" i="1"/>
  <c r="Z808" i="1"/>
  <c r="Z807" i="1" s="1"/>
  <c r="Y808" i="1"/>
  <c r="X808" i="1"/>
  <c r="X807" i="1" s="1"/>
  <c r="X806" i="1" s="1"/>
  <c r="X805" i="1" s="1"/>
  <c r="W808" i="1"/>
  <c r="V808" i="1"/>
  <c r="V807" i="1" s="1"/>
  <c r="T808" i="1"/>
  <c r="T807" i="1" s="1"/>
  <c r="T806" i="1" s="1"/>
  <c r="T805" i="1" s="1"/>
  <c r="T804" i="1" s="1"/>
  <c r="T803" i="1" s="1"/>
  <c r="R808" i="1"/>
  <c r="R807" i="1" s="1"/>
  <c r="P808" i="1"/>
  <c r="P807" i="1" s="1"/>
  <c r="P806" i="1" s="1"/>
  <c r="P805" i="1" s="1"/>
  <c r="O808" i="1"/>
  <c r="M808" i="1"/>
  <c r="L808" i="1"/>
  <c r="L807" i="1" s="1"/>
  <c r="L806" i="1" s="1"/>
  <c r="L805" i="1" s="1"/>
  <c r="K808" i="1"/>
  <c r="J808" i="1"/>
  <c r="J807" i="1" s="1"/>
  <c r="I808" i="1"/>
  <c r="H808" i="1"/>
  <c r="H807" i="1" s="1"/>
  <c r="H806" i="1" s="1"/>
  <c r="H805" i="1" s="1"/>
  <c r="G808" i="1"/>
  <c r="F808" i="1"/>
  <c r="F807" i="1" s="1"/>
  <c r="Y807" i="1"/>
  <c r="Y806" i="1" s="1"/>
  <c r="Y805" i="1" s="1"/>
  <c r="Y804" i="1" s="1"/>
  <c r="Y803" i="1" s="1"/>
  <c r="W807" i="1"/>
  <c r="W806" i="1" s="1"/>
  <c r="W805" i="1" s="1"/>
  <c r="W804" i="1" s="1"/>
  <c r="W803" i="1" s="1"/>
  <c r="O807" i="1"/>
  <c r="O806" i="1" s="1"/>
  <c r="O805" i="1" s="1"/>
  <c r="O804" i="1" s="1"/>
  <c r="O803" i="1" s="1"/>
  <c r="M807" i="1"/>
  <c r="M806" i="1" s="1"/>
  <c r="M805" i="1" s="1"/>
  <c r="M804" i="1" s="1"/>
  <c r="K807" i="1"/>
  <c r="K806" i="1" s="1"/>
  <c r="I807" i="1"/>
  <c r="I806" i="1" s="1"/>
  <c r="I805" i="1" s="1"/>
  <c r="I804" i="1" s="1"/>
  <c r="G807" i="1"/>
  <c r="G806" i="1" s="1"/>
  <c r="G805" i="1" s="1"/>
  <c r="G804" i="1" s="1"/>
  <c r="G803" i="1" s="1"/>
  <c r="Z806" i="1"/>
  <c r="Z805" i="1" s="1"/>
  <c r="Z804" i="1" s="1"/>
  <c r="Z803" i="1" s="1"/>
  <c r="V806" i="1"/>
  <c r="V805" i="1" s="1"/>
  <c r="V804" i="1" s="1"/>
  <c r="V803" i="1" s="1"/>
  <c r="R806" i="1"/>
  <c r="R805" i="1" s="1"/>
  <c r="R804" i="1" s="1"/>
  <c r="R803" i="1" s="1"/>
  <c r="N806" i="1"/>
  <c r="N805" i="1" s="1"/>
  <c r="N804" i="1" s="1"/>
  <c r="N803" i="1" s="1"/>
  <c r="J806" i="1"/>
  <c r="J805" i="1" s="1"/>
  <c r="J804" i="1" s="1"/>
  <c r="J803" i="1" s="1"/>
  <c r="F806" i="1"/>
  <c r="F805" i="1" s="1"/>
  <c r="F804" i="1" s="1"/>
  <c r="F803" i="1" s="1"/>
  <c r="K805" i="1"/>
  <c r="K804" i="1" s="1"/>
  <c r="K803" i="1" s="1"/>
  <c r="X804" i="1"/>
  <c r="X803" i="1" s="1"/>
  <c r="P804" i="1"/>
  <c r="P803" i="1" s="1"/>
  <c r="L804" i="1"/>
  <c r="L803" i="1" s="1"/>
  <c r="H804" i="1"/>
  <c r="H803" i="1" s="1"/>
  <c r="M803" i="1"/>
  <c r="I803" i="1"/>
  <c r="Z802" i="1"/>
  <c r="Z801" i="1" s="1"/>
  <c r="Z800" i="1" s="1"/>
  <c r="Z799" i="1" s="1"/>
  <c r="Z798" i="1" s="1"/>
  <c r="Z797" i="1" s="1"/>
  <c r="Z796" i="1" s="1"/>
  <c r="X802" i="1"/>
  <c r="Q802" i="1"/>
  <c r="L802" i="1"/>
  <c r="N802" i="1" s="1"/>
  <c r="H802" i="1"/>
  <c r="Y801" i="1"/>
  <c r="X801" i="1"/>
  <c r="X800" i="1" s="1"/>
  <c r="W801" i="1"/>
  <c r="V801" i="1"/>
  <c r="V800" i="1" s="1"/>
  <c r="V799" i="1" s="1"/>
  <c r="V798" i="1" s="1"/>
  <c r="T801" i="1"/>
  <c r="T800" i="1" s="1"/>
  <c r="T799" i="1" s="1"/>
  <c r="T798" i="1" s="1"/>
  <c r="T797" i="1" s="1"/>
  <c r="T796" i="1" s="1"/>
  <c r="R801" i="1"/>
  <c r="R800" i="1" s="1"/>
  <c r="R799" i="1" s="1"/>
  <c r="R798" i="1" s="1"/>
  <c r="P801" i="1"/>
  <c r="P800" i="1" s="1"/>
  <c r="P799" i="1" s="1"/>
  <c r="P798" i="1" s="1"/>
  <c r="P797" i="1" s="1"/>
  <c r="P796" i="1" s="1"/>
  <c r="O801" i="1"/>
  <c r="N801" i="1"/>
  <c r="N800" i="1" s="1"/>
  <c r="N799" i="1" s="1"/>
  <c r="N798" i="1" s="1"/>
  <c r="N797" i="1" s="1"/>
  <c r="N796" i="1" s="1"/>
  <c r="M801" i="1"/>
  <c r="L801" i="1"/>
  <c r="L800" i="1" s="1"/>
  <c r="K801" i="1"/>
  <c r="J801" i="1"/>
  <c r="J800" i="1" s="1"/>
  <c r="J799" i="1" s="1"/>
  <c r="J798" i="1" s="1"/>
  <c r="J797" i="1" s="1"/>
  <c r="J796" i="1" s="1"/>
  <c r="I801" i="1"/>
  <c r="H801" i="1"/>
  <c r="H800" i="1" s="1"/>
  <c r="H799" i="1" s="1"/>
  <c r="H798" i="1" s="1"/>
  <c r="H797" i="1" s="1"/>
  <c r="H796" i="1" s="1"/>
  <c r="G801" i="1"/>
  <c r="F801" i="1"/>
  <c r="F800" i="1" s="1"/>
  <c r="F799" i="1" s="1"/>
  <c r="F798" i="1" s="1"/>
  <c r="Y800" i="1"/>
  <c r="Y799" i="1" s="1"/>
  <c r="W800" i="1"/>
  <c r="W799" i="1" s="1"/>
  <c r="W798" i="1" s="1"/>
  <c r="W797" i="1" s="1"/>
  <c r="W796" i="1" s="1"/>
  <c r="O800" i="1"/>
  <c r="O799" i="1" s="1"/>
  <c r="O798" i="1" s="1"/>
  <c r="O797" i="1" s="1"/>
  <c r="O796" i="1" s="1"/>
  <c r="O795" i="1" s="1"/>
  <c r="M800" i="1"/>
  <c r="M799" i="1" s="1"/>
  <c r="K800" i="1"/>
  <c r="K799" i="1" s="1"/>
  <c r="K798" i="1" s="1"/>
  <c r="K797" i="1" s="1"/>
  <c r="I800" i="1"/>
  <c r="I799" i="1" s="1"/>
  <c r="G800" i="1"/>
  <c r="G799" i="1" s="1"/>
  <c r="G798" i="1" s="1"/>
  <c r="G797" i="1" s="1"/>
  <c r="G796" i="1" s="1"/>
  <c r="G795" i="1" s="1"/>
  <c r="X799" i="1"/>
  <c r="X798" i="1" s="1"/>
  <c r="X797" i="1" s="1"/>
  <c r="X796" i="1" s="1"/>
  <c r="L799" i="1"/>
  <c r="L798" i="1" s="1"/>
  <c r="L797" i="1" s="1"/>
  <c r="L796" i="1" s="1"/>
  <c r="Y798" i="1"/>
  <c r="Y797" i="1" s="1"/>
  <c r="Y796" i="1" s="1"/>
  <c r="M798" i="1"/>
  <c r="M797" i="1" s="1"/>
  <c r="M796" i="1" s="1"/>
  <c r="I798" i="1"/>
  <c r="I797" i="1" s="1"/>
  <c r="I796" i="1" s="1"/>
  <c r="V797" i="1"/>
  <c r="V796" i="1" s="1"/>
  <c r="R797" i="1"/>
  <c r="R796" i="1" s="1"/>
  <c r="F797" i="1"/>
  <c r="F796" i="1" s="1"/>
  <c r="K796" i="1"/>
  <c r="K795" i="1" s="1"/>
  <c r="U793" i="1"/>
  <c r="N793" i="1"/>
  <c r="N792" i="1" s="1"/>
  <c r="N791" i="1" s="1"/>
  <c r="N790" i="1" s="1"/>
  <c r="N789" i="1" s="1"/>
  <c r="N788" i="1" s="1"/>
  <c r="N787" i="1" s="1"/>
  <c r="L793" i="1"/>
  <c r="U792" i="1"/>
  <c r="U791" i="1" s="1"/>
  <c r="U790" i="1" s="1"/>
  <c r="U789" i="1" s="1"/>
  <c r="L792" i="1"/>
  <c r="J792" i="1"/>
  <c r="L791" i="1"/>
  <c r="L790" i="1" s="1"/>
  <c r="L789" i="1" s="1"/>
  <c r="L788" i="1" s="1"/>
  <c r="L787" i="1" s="1"/>
  <c r="J791" i="1"/>
  <c r="J790" i="1"/>
  <c r="J789" i="1"/>
  <c r="U788" i="1"/>
  <c r="U787" i="1" s="1"/>
  <c r="J788" i="1"/>
  <c r="J787" i="1"/>
  <c r="Z786" i="1"/>
  <c r="X786" i="1"/>
  <c r="U786" i="1"/>
  <c r="U785" i="1" s="1"/>
  <c r="U784" i="1" s="1"/>
  <c r="U783" i="1" s="1"/>
  <c r="U782" i="1" s="1"/>
  <c r="U781" i="1" s="1"/>
  <c r="Q786" i="1"/>
  <c r="S786" i="1" s="1"/>
  <c r="L786" i="1"/>
  <c r="N786" i="1" s="1"/>
  <c r="H786" i="1"/>
  <c r="Z785" i="1"/>
  <c r="Z784" i="1" s="1"/>
  <c r="Z783" i="1" s="1"/>
  <c r="Z782" i="1" s="1"/>
  <c r="Z781" i="1" s="1"/>
  <c r="Y785" i="1"/>
  <c r="X785" i="1"/>
  <c r="X784" i="1" s="1"/>
  <c r="X783" i="1" s="1"/>
  <c r="X782" i="1" s="1"/>
  <c r="X781" i="1" s="1"/>
  <c r="W785" i="1"/>
  <c r="V785" i="1"/>
  <c r="V784" i="1" s="1"/>
  <c r="V783" i="1" s="1"/>
  <c r="V782" i="1" s="1"/>
  <c r="T785" i="1"/>
  <c r="T784" i="1" s="1"/>
  <c r="S785" i="1"/>
  <c r="R785" i="1"/>
  <c r="R784" i="1" s="1"/>
  <c r="R783" i="1" s="1"/>
  <c r="R782" i="1" s="1"/>
  <c r="Q785" i="1"/>
  <c r="P785" i="1"/>
  <c r="P784" i="1" s="1"/>
  <c r="O785" i="1"/>
  <c r="N785" i="1"/>
  <c r="N784" i="1" s="1"/>
  <c r="N783" i="1" s="1"/>
  <c r="N782" i="1" s="1"/>
  <c r="M785" i="1"/>
  <c r="L785" i="1"/>
  <c r="L784" i="1" s="1"/>
  <c r="K785" i="1"/>
  <c r="J785" i="1"/>
  <c r="J784" i="1" s="1"/>
  <c r="J783" i="1" s="1"/>
  <c r="J782" i="1" s="1"/>
  <c r="I785" i="1"/>
  <c r="H785" i="1"/>
  <c r="H784" i="1" s="1"/>
  <c r="G785" i="1"/>
  <c r="F785" i="1"/>
  <c r="F784" i="1" s="1"/>
  <c r="F783" i="1" s="1"/>
  <c r="F782" i="1" s="1"/>
  <c r="Y784" i="1"/>
  <c r="Y783" i="1" s="1"/>
  <c r="W784" i="1"/>
  <c r="W783" i="1" s="1"/>
  <c r="W782" i="1" s="1"/>
  <c r="W781" i="1" s="1"/>
  <c r="S784" i="1"/>
  <c r="S783" i="1" s="1"/>
  <c r="S782" i="1" s="1"/>
  <c r="S781" i="1" s="1"/>
  <c r="Q784" i="1"/>
  <c r="Q783" i="1" s="1"/>
  <c r="O784" i="1"/>
  <c r="O783" i="1" s="1"/>
  <c r="O782" i="1" s="1"/>
  <c r="O781" i="1" s="1"/>
  <c r="M784" i="1"/>
  <c r="M783" i="1" s="1"/>
  <c r="K784" i="1"/>
  <c r="K783" i="1" s="1"/>
  <c r="K782" i="1" s="1"/>
  <c r="K781" i="1" s="1"/>
  <c r="I784" i="1"/>
  <c r="I783" i="1" s="1"/>
  <c r="G784" i="1"/>
  <c r="G783" i="1" s="1"/>
  <c r="G782" i="1" s="1"/>
  <c r="G781" i="1" s="1"/>
  <c r="T783" i="1"/>
  <c r="T782" i="1" s="1"/>
  <c r="T781" i="1" s="1"/>
  <c r="P783" i="1"/>
  <c r="P782" i="1" s="1"/>
  <c r="P781" i="1" s="1"/>
  <c r="L783" i="1"/>
  <c r="L782" i="1" s="1"/>
  <c r="L781" i="1" s="1"/>
  <c r="H783" i="1"/>
  <c r="H782" i="1" s="1"/>
  <c r="H781" i="1" s="1"/>
  <c r="Y782" i="1"/>
  <c r="Y781" i="1" s="1"/>
  <c r="Q782" i="1"/>
  <c r="Q781" i="1" s="1"/>
  <c r="M782" i="1"/>
  <c r="M781" i="1" s="1"/>
  <c r="I782" i="1"/>
  <c r="I781" i="1" s="1"/>
  <c r="V781" i="1"/>
  <c r="R781" i="1"/>
  <c r="N781" i="1"/>
  <c r="J781" i="1"/>
  <c r="F781" i="1"/>
  <c r="Z780" i="1"/>
  <c r="Q780" i="1"/>
  <c r="L780" i="1"/>
  <c r="N780" i="1" s="1"/>
  <c r="N779" i="1" s="1"/>
  <c r="H780" i="1"/>
  <c r="Z779" i="1"/>
  <c r="Y779" i="1"/>
  <c r="W779" i="1"/>
  <c r="W776" i="1" s="1"/>
  <c r="W775" i="1" s="1"/>
  <c r="W774" i="1" s="1"/>
  <c r="V779" i="1"/>
  <c r="T779" i="1"/>
  <c r="R779" i="1"/>
  <c r="P779" i="1"/>
  <c r="O779" i="1"/>
  <c r="O776" i="1" s="1"/>
  <c r="O775" i="1" s="1"/>
  <c r="O774" i="1" s="1"/>
  <c r="M779" i="1"/>
  <c r="M776" i="1" s="1"/>
  <c r="M775" i="1" s="1"/>
  <c r="M774" i="1" s="1"/>
  <c r="K779" i="1"/>
  <c r="K776" i="1" s="1"/>
  <c r="K775" i="1" s="1"/>
  <c r="K774" i="1" s="1"/>
  <c r="J779" i="1"/>
  <c r="I779" i="1"/>
  <c r="I776" i="1" s="1"/>
  <c r="I775" i="1" s="1"/>
  <c r="I774" i="1" s="1"/>
  <c r="H779" i="1"/>
  <c r="G779" i="1"/>
  <c r="G776" i="1" s="1"/>
  <c r="G775" i="1" s="1"/>
  <c r="G774" i="1" s="1"/>
  <c r="F779" i="1"/>
  <c r="Z778" i="1"/>
  <c r="Z777" i="1" s="1"/>
  <c r="Z776" i="1" s="1"/>
  <c r="Z775" i="1" s="1"/>
  <c r="Z774" i="1" s="1"/>
  <c r="S778" i="1"/>
  <c r="U778" i="1" s="1"/>
  <c r="U777" i="1" s="1"/>
  <c r="Q778" i="1"/>
  <c r="H778" i="1"/>
  <c r="L778" i="1" s="1"/>
  <c r="Y777" i="1"/>
  <c r="W777" i="1"/>
  <c r="V777" i="1"/>
  <c r="T777" i="1"/>
  <c r="T776" i="1" s="1"/>
  <c r="R777" i="1"/>
  <c r="Q777" i="1"/>
  <c r="P777" i="1"/>
  <c r="O777" i="1"/>
  <c r="M777" i="1"/>
  <c r="K777" i="1"/>
  <c r="J777" i="1"/>
  <c r="I777" i="1"/>
  <c r="H777" i="1"/>
  <c r="G777" i="1"/>
  <c r="F777" i="1"/>
  <c r="Y776" i="1"/>
  <c r="V776" i="1"/>
  <c r="R776" i="1"/>
  <c r="P776" i="1"/>
  <c r="J776" i="1"/>
  <c r="H776" i="1"/>
  <c r="H775" i="1" s="1"/>
  <c r="H774" i="1" s="1"/>
  <c r="F776" i="1"/>
  <c r="Y775" i="1"/>
  <c r="Y774" i="1" s="1"/>
  <c r="V775" i="1"/>
  <c r="T775" i="1"/>
  <c r="T774" i="1" s="1"/>
  <c r="R775" i="1"/>
  <c r="P775" i="1"/>
  <c r="P774" i="1" s="1"/>
  <c r="J775" i="1"/>
  <c r="F775" i="1"/>
  <c r="V774" i="1"/>
  <c r="R774" i="1"/>
  <c r="J774" i="1"/>
  <c r="F774" i="1"/>
  <c r="X773" i="1"/>
  <c r="S773" i="1"/>
  <c r="U773" i="1" s="1"/>
  <c r="Q773" i="1"/>
  <c r="H773" i="1"/>
  <c r="L773" i="1" s="1"/>
  <c r="Y772" i="1"/>
  <c r="Y768" i="1" s="1"/>
  <c r="Y767" i="1" s="1"/>
  <c r="W772" i="1"/>
  <c r="V772" i="1"/>
  <c r="U772" i="1"/>
  <c r="T772" i="1"/>
  <c r="S772" i="1"/>
  <c r="R772" i="1"/>
  <c r="Q772" i="1"/>
  <c r="P772" i="1"/>
  <c r="O772" i="1"/>
  <c r="M772" i="1"/>
  <c r="M768" i="1" s="1"/>
  <c r="M767" i="1" s="1"/>
  <c r="K772" i="1"/>
  <c r="J772" i="1"/>
  <c r="I772" i="1"/>
  <c r="I768" i="1" s="1"/>
  <c r="I767" i="1" s="1"/>
  <c r="I766" i="1" s="1"/>
  <c r="G772" i="1"/>
  <c r="F772" i="1"/>
  <c r="Z771" i="1"/>
  <c r="X771" i="1"/>
  <c r="Q771" i="1"/>
  <c r="S771" i="1" s="1"/>
  <c r="U771" i="1" s="1"/>
  <c r="L771" i="1"/>
  <c r="N771" i="1" s="1"/>
  <c r="H771" i="1"/>
  <c r="Z770" i="1"/>
  <c r="Z769" i="1" s="1"/>
  <c r="X770" i="1"/>
  <c r="Q770" i="1"/>
  <c r="L770" i="1"/>
  <c r="N770" i="1" s="1"/>
  <c r="H770" i="1"/>
  <c r="Y769" i="1"/>
  <c r="X769" i="1"/>
  <c r="W769" i="1"/>
  <c r="V769" i="1"/>
  <c r="V768" i="1" s="1"/>
  <c r="V767" i="1" s="1"/>
  <c r="V766" i="1" s="1"/>
  <c r="T769" i="1"/>
  <c r="T768" i="1" s="1"/>
  <c r="T767" i="1" s="1"/>
  <c r="T766" i="1" s="1"/>
  <c r="R769" i="1"/>
  <c r="R768" i="1" s="1"/>
  <c r="R767" i="1" s="1"/>
  <c r="R766" i="1" s="1"/>
  <c r="P769" i="1"/>
  <c r="P768" i="1" s="1"/>
  <c r="O769" i="1"/>
  <c r="N769" i="1"/>
  <c r="M769" i="1"/>
  <c r="L769" i="1"/>
  <c r="K769" i="1"/>
  <c r="J769" i="1"/>
  <c r="J768" i="1" s="1"/>
  <c r="J767" i="1" s="1"/>
  <c r="J766" i="1" s="1"/>
  <c r="I769" i="1"/>
  <c r="H769" i="1"/>
  <c r="G769" i="1"/>
  <c r="F769" i="1"/>
  <c r="F768" i="1" s="1"/>
  <c r="F767" i="1" s="1"/>
  <c r="F766" i="1" s="1"/>
  <c r="F765" i="1" s="1"/>
  <c r="F764" i="1" s="1"/>
  <c r="W768" i="1"/>
  <c r="W767" i="1" s="1"/>
  <c r="W766" i="1" s="1"/>
  <c r="W765" i="1" s="1"/>
  <c r="O768" i="1"/>
  <c r="O767" i="1" s="1"/>
  <c r="O766" i="1" s="1"/>
  <c r="K768" i="1"/>
  <c r="K767" i="1" s="1"/>
  <c r="K766" i="1" s="1"/>
  <c r="K765" i="1" s="1"/>
  <c r="K764" i="1" s="1"/>
  <c r="G768" i="1"/>
  <c r="G767" i="1" s="1"/>
  <c r="G766" i="1" s="1"/>
  <c r="P767" i="1"/>
  <c r="P766" i="1" s="1"/>
  <c r="Y766" i="1"/>
  <c r="M766" i="1"/>
  <c r="M765" i="1" s="1"/>
  <c r="M764" i="1" s="1"/>
  <c r="V765" i="1"/>
  <c r="R765" i="1"/>
  <c r="R764" i="1" s="1"/>
  <c r="J765" i="1"/>
  <c r="J764" i="1" s="1"/>
  <c r="W764" i="1"/>
  <c r="Z763" i="1"/>
  <c r="S763" i="1"/>
  <c r="L763" i="1"/>
  <c r="N763" i="1" s="1"/>
  <c r="N762" i="1" s="1"/>
  <c r="N761" i="1" s="1"/>
  <c r="H763" i="1"/>
  <c r="Z762" i="1"/>
  <c r="Z761" i="1" s="1"/>
  <c r="Y762" i="1"/>
  <c r="W762" i="1"/>
  <c r="W761" i="1" s="1"/>
  <c r="V762" i="1"/>
  <c r="T762" i="1"/>
  <c r="R762" i="1"/>
  <c r="P762" i="1"/>
  <c r="P761" i="1" s="1"/>
  <c r="O762" i="1"/>
  <c r="M762" i="1"/>
  <c r="L762" i="1"/>
  <c r="L761" i="1" s="1"/>
  <c r="K762" i="1"/>
  <c r="J762" i="1"/>
  <c r="J761" i="1" s="1"/>
  <c r="I762" i="1"/>
  <c r="H762" i="1"/>
  <c r="H761" i="1" s="1"/>
  <c r="G762" i="1"/>
  <c r="F762" i="1"/>
  <c r="F761" i="1" s="1"/>
  <c r="Y761" i="1"/>
  <c r="V761" i="1"/>
  <c r="T761" i="1"/>
  <c r="R761" i="1"/>
  <c r="O761" i="1"/>
  <c r="M761" i="1"/>
  <c r="K761" i="1"/>
  <c r="I761" i="1"/>
  <c r="G761" i="1"/>
  <c r="Z760" i="1"/>
  <c r="S760" i="1"/>
  <c r="L760" i="1"/>
  <c r="N760" i="1" s="1"/>
  <c r="N759" i="1" s="1"/>
  <c r="N758" i="1" s="1"/>
  <c r="H760" i="1"/>
  <c r="Z759" i="1"/>
  <c r="Z758" i="1" s="1"/>
  <c r="Z757" i="1" s="1"/>
  <c r="Z756" i="1" s="1"/>
  <c r="Y759" i="1"/>
  <c r="W759" i="1"/>
  <c r="W758" i="1" s="1"/>
  <c r="V759" i="1"/>
  <c r="T759" i="1"/>
  <c r="R759" i="1"/>
  <c r="P759" i="1"/>
  <c r="P758" i="1" s="1"/>
  <c r="P757" i="1" s="1"/>
  <c r="P756" i="1" s="1"/>
  <c r="O759" i="1"/>
  <c r="M759" i="1"/>
  <c r="L759" i="1"/>
  <c r="L758" i="1" s="1"/>
  <c r="L757" i="1" s="1"/>
  <c r="L756" i="1" s="1"/>
  <c r="K759" i="1"/>
  <c r="J759" i="1"/>
  <c r="J758" i="1" s="1"/>
  <c r="I759" i="1"/>
  <c r="H759" i="1"/>
  <c r="H758" i="1" s="1"/>
  <c r="H757" i="1" s="1"/>
  <c r="H756" i="1" s="1"/>
  <c r="G759" i="1"/>
  <c r="F759" i="1"/>
  <c r="F758" i="1" s="1"/>
  <c r="Y758" i="1"/>
  <c r="V758" i="1"/>
  <c r="V757" i="1" s="1"/>
  <c r="T758" i="1"/>
  <c r="T757" i="1" s="1"/>
  <c r="T756" i="1" s="1"/>
  <c r="R758" i="1"/>
  <c r="R757" i="1" s="1"/>
  <c r="O758" i="1"/>
  <c r="M758" i="1"/>
  <c r="M757" i="1" s="1"/>
  <c r="K758" i="1"/>
  <c r="K757" i="1" s="1"/>
  <c r="K756" i="1" s="1"/>
  <c r="I758" i="1"/>
  <c r="I757" i="1" s="1"/>
  <c r="G758" i="1"/>
  <c r="W757" i="1"/>
  <c r="W756" i="1" s="1"/>
  <c r="N757" i="1"/>
  <c r="N756" i="1" s="1"/>
  <c r="J757" i="1"/>
  <c r="J756" i="1" s="1"/>
  <c r="F757" i="1"/>
  <c r="F756" i="1" s="1"/>
  <c r="V756" i="1"/>
  <c r="R756" i="1"/>
  <c r="M756" i="1"/>
  <c r="I756" i="1"/>
  <c r="Z755" i="1"/>
  <c r="Z753" i="1" s="1"/>
  <c r="Z752" i="1" s="1"/>
  <c r="X755" i="1"/>
  <c r="Q755" i="1"/>
  <c r="L755" i="1"/>
  <c r="N755" i="1" s="1"/>
  <c r="H755" i="1"/>
  <c r="Y753" i="1"/>
  <c r="X753" i="1"/>
  <c r="X752" i="1" s="1"/>
  <c r="W753" i="1"/>
  <c r="V753" i="1"/>
  <c r="V752" i="1" s="1"/>
  <c r="T753" i="1"/>
  <c r="T752" i="1" s="1"/>
  <c r="R753" i="1"/>
  <c r="R752" i="1" s="1"/>
  <c r="P753" i="1"/>
  <c r="P752" i="1" s="1"/>
  <c r="O753" i="1"/>
  <c r="N753" i="1"/>
  <c r="N752" i="1" s="1"/>
  <c r="M753" i="1"/>
  <c r="L753" i="1"/>
  <c r="L752" i="1" s="1"/>
  <c r="K753" i="1"/>
  <c r="J753" i="1"/>
  <c r="J752" i="1" s="1"/>
  <c r="I753" i="1"/>
  <c r="H753" i="1"/>
  <c r="H752" i="1" s="1"/>
  <c r="G753" i="1"/>
  <c r="F753" i="1"/>
  <c r="F752" i="1" s="1"/>
  <c r="Y752" i="1"/>
  <c r="W752" i="1"/>
  <c r="W745" i="1" s="1"/>
  <c r="O752" i="1"/>
  <c r="M752" i="1"/>
  <c r="K752" i="1"/>
  <c r="K745" i="1" s="1"/>
  <c r="I752" i="1"/>
  <c r="G752" i="1"/>
  <c r="Z751" i="1"/>
  <c r="X751" i="1"/>
  <c r="Q751" i="1"/>
  <c r="S751" i="1" s="1"/>
  <c r="S750" i="1" s="1"/>
  <c r="L751" i="1"/>
  <c r="N751" i="1" s="1"/>
  <c r="N750" i="1" s="1"/>
  <c r="H751" i="1"/>
  <c r="Z750" i="1"/>
  <c r="Y750" i="1"/>
  <c r="X750" i="1"/>
  <c r="W750" i="1"/>
  <c r="V750" i="1"/>
  <c r="T750" i="1"/>
  <c r="T746" i="1" s="1"/>
  <c r="T745" i="1" s="1"/>
  <c r="R750" i="1"/>
  <c r="P750" i="1"/>
  <c r="P746" i="1" s="1"/>
  <c r="P745" i="1" s="1"/>
  <c r="O750" i="1"/>
  <c r="M750" i="1"/>
  <c r="L750" i="1"/>
  <c r="K750" i="1"/>
  <c r="J750" i="1"/>
  <c r="I750" i="1"/>
  <c r="H750" i="1"/>
  <c r="G750" i="1"/>
  <c r="F750" i="1"/>
  <c r="X749" i="1"/>
  <c r="Z749" i="1" s="1"/>
  <c r="S749" i="1"/>
  <c r="U749" i="1" s="1"/>
  <c r="Q749" i="1"/>
  <c r="H749" i="1"/>
  <c r="L749" i="1" s="1"/>
  <c r="N749" i="1" s="1"/>
  <c r="X748" i="1"/>
  <c r="S748" i="1"/>
  <c r="U748" i="1" s="1"/>
  <c r="U747" i="1" s="1"/>
  <c r="Q748" i="1"/>
  <c r="N748" i="1"/>
  <c r="H748" i="1"/>
  <c r="L748" i="1" s="1"/>
  <c r="Y747" i="1"/>
  <c r="Y746" i="1" s="1"/>
  <c r="Y745" i="1" s="1"/>
  <c r="Y732" i="1" s="1"/>
  <c r="W747" i="1"/>
  <c r="W746" i="1" s="1"/>
  <c r="V747" i="1"/>
  <c r="T747" i="1"/>
  <c r="S747" i="1"/>
  <c r="R747" i="1"/>
  <c r="Q747" i="1"/>
  <c r="P747" i="1"/>
  <c r="O747" i="1"/>
  <c r="O746" i="1" s="1"/>
  <c r="M747" i="1"/>
  <c r="M746" i="1" s="1"/>
  <c r="M745" i="1" s="1"/>
  <c r="K747" i="1"/>
  <c r="K746" i="1" s="1"/>
  <c r="J747" i="1"/>
  <c r="I747" i="1"/>
  <c r="I746" i="1" s="1"/>
  <c r="I745" i="1" s="1"/>
  <c r="G747" i="1"/>
  <c r="G746" i="1" s="1"/>
  <c r="F747" i="1"/>
  <c r="V746" i="1"/>
  <c r="V745" i="1" s="1"/>
  <c r="R746" i="1"/>
  <c r="R745" i="1" s="1"/>
  <c r="J746" i="1"/>
  <c r="J745" i="1" s="1"/>
  <c r="F746" i="1"/>
  <c r="O745" i="1"/>
  <c r="G745" i="1"/>
  <c r="Z744" i="1"/>
  <c r="X744" i="1"/>
  <c r="Q744" i="1"/>
  <c r="S744" i="1" s="1"/>
  <c r="U744" i="1" s="1"/>
  <c r="L744" i="1"/>
  <c r="N744" i="1" s="1"/>
  <c r="H744" i="1"/>
  <c r="Z743" i="1"/>
  <c r="X743" i="1"/>
  <c r="Q743" i="1"/>
  <c r="S743" i="1" s="1"/>
  <c r="L743" i="1"/>
  <c r="N743" i="1" s="1"/>
  <c r="N742" i="1" s="1"/>
  <c r="H743" i="1"/>
  <c r="Z742" i="1"/>
  <c r="Y742" i="1"/>
  <c r="X742" i="1"/>
  <c r="W742" i="1"/>
  <c r="V742" i="1"/>
  <c r="T742" i="1"/>
  <c r="T734" i="1" s="1"/>
  <c r="T733" i="1" s="1"/>
  <c r="T732" i="1" s="1"/>
  <c r="R742" i="1"/>
  <c r="P742" i="1"/>
  <c r="P734" i="1" s="1"/>
  <c r="P733" i="1" s="1"/>
  <c r="P732" i="1" s="1"/>
  <c r="O742" i="1"/>
  <c r="M742" i="1"/>
  <c r="L742" i="1"/>
  <c r="K742" i="1"/>
  <c r="J742" i="1"/>
  <c r="I742" i="1"/>
  <c r="H742" i="1"/>
  <c r="H734" i="1" s="1"/>
  <c r="G742" i="1"/>
  <c r="F742" i="1"/>
  <c r="X741" i="1"/>
  <c r="S741" i="1"/>
  <c r="U741" i="1" s="1"/>
  <c r="Q741" i="1"/>
  <c r="H741" i="1"/>
  <c r="L741" i="1" s="1"/>
  <c r="X740" i="1"/>
  <c r="Z740" i="1" s="1"/>
  <c r="S740" i="1"/>
  <c r="U740" i="1" s="1"/>
  <c r="U739" i="1" s="1"/>
  <c r="Q740" i="1"/>
  <c r="N740" i="1"/>
  <c r="H740" i="1"/>
  <c r="L740" i="1" s="1"/>
  <c r="Y739" i="1"/>
  <c r="Y734" i="1" s="1"/>
  <c r="Y733" i="1" s="1"/>
  <c r="W739" i="1"/>
  <c r="V739" i="1"/>
  <c r="T739" i="1"/>
  <c r="S739" i="1"/>
  <c r="R739" i="1"/>
  <c r="Q739" i="1"/>
  <c r="P739" i="1"/>
  <c r="O739" i="1"/>
  <c r="M739" i="1"/>
  <c r="M734" i="1" s="1"/>
  <c r="M733" i="1" s="1"/>
  <c r="M732" i="1" s="1"/>
  <c r="M731" i="1" s="1"/>
  <c r="K739" i="1"/>
  <c r="J739" i="1"/>
  <c r="I739" i="1"/>
  <c r="I734" i="1" s="1"/>
  <c r="I733" i="1" s="1"/>
  <c r="H739" i="1"/>
  <c r="G739" i="1"/>
  <c r="F739" i="1"/>
  <c r="Z738" i="1"/>
  <c r="X738" i="1"/>
  <c r="Q738" i="1"/>
  <c r="S738" i="1" s="1"/>
  <c r="U738" i="1" s="1"/>
  <c r="L738" i="1"/>
  <c r="N738" i="1" s="1"/>
  <c r="H738" i="1"/>
  <c r="Z737" i="1"/>
  <c r="Z735" i="1" s="1"/>
  <c r="X737" i="1"/>
  <c r="Q737" i="1"/>
  <c r="S737" i="1" s="1"/>
  <c r="U737" i="1" s="1"/>
  <c r="L737" i="1"/>
  <c r="N737" i="1" s="1"/>
  <c r="H737" i="1"/>
  <c r="Z736" i="1"/>
  <c r="X736" i="1"/>
  <c r="Q736" i="1"/>
  <c r="L736" i="1"/>
  <c r="N736" i="1" s="1"/>
  <c r="N735" i="1" s="1"/>
  <c r="H736" i="1"/>
  <c r="Y735" i="1"/>
  <c r="X735" i="1"/>
  <c r="W735" i="1"/>
  <c r="V735" i="1"/>
  <c r="V734" i="1" s="1"/>
  <c r="V733" i="1" s="1"/>
  <c r="V732" i="1" s="1"/>
  <c r="T735" i="1"/>
  <c r="R735" i="1"/>
  <c r="R734" i="1" s="1"/>
  <c r="R733" i="1" s="1"/>
  <c r="R732" i="1" s="1"/>
  <c r="R731" i="1" s="1"/>
  <c r="P735" i="1"/>
  <c r="O735" i="1"/>
  <c r="M735" i="1"/>
  <c r="L735" i="1"/>
  <c r="K735" i="1"/>
  <c r="J735" i="1"/>
  <c r="J734" i="1" s="1"/>
  <c r="J733" i="1" s="1"/>
  <c r="I735" i="1"/>
  <c r="H735" i="1"/>
  <c r="G735" i="1"/>
  <c r="F735" i="1"/>
  <c r="F734" i="1" s="1"/>
  <c r="F733" i="1" s="1"/>
  <c r="W734" i="1"/>
  <c r="W733" i="1" s="1"/>
  <c r="W732" i="1" s="1"/>
  <c r="W731" i="1" s="1"/>
  <c r="O734" i="1"/>
  <c r="O733" i="1" s="1"/>
  <c r="K734" i="1"/>
  <c r="K733" i="1" s="1"/>
  <c r="G734" i="1"/>
  <c r="G733" i="1" s="1"/>
  <c r="G732" i="1" s="1"/>
  <c r="H733" i="1"/>
  <c r="I732" i="1"/>
  <c r="I731" i="1" s="1"/>
  <c r="V731" i="1"/>
  <c r="X730" i="1"/>
  <c r="Z730" i="1" s="1"/>
  <c r="S730" i="1"/>
  <c r="U730" i="1" s="1"/>
  <c r="Q730" i="1"/>
  <c r="H730" i="1"/>
  <c r="L730" i="1" s="1"/>
  <c r="N730" i="1" s="1"/>
  <c r="X729" i="1"/>
  <c r="Z729" i="1" s="1"/>
  <c r="S729" i="1"/>
  <c r="U729" i="1" s="1"/>
  <c r="Q729" i="1"/>
  <c r="H729" i="1"/>
  <c r="L729" i="1" s="1"/>
  <c r="N729" i="1" s="1"/>
  <c r="X728" i="1"/>
  <c r="Z728" i="1" s="1"/>
  <c r="S728" i="1"/>
  <c r="U728" i="1" s="1"/>
  <c r="Q728" i="1"/>
  <c r="H728" i="1"/>
  <c r="L728" i="1" s="1"/>
  <c r="N728" i="1" s="1"/>
  <c r="X727" i="1"/>
  <c r="Z727" i="1" s="1"/>
  <c r="Z726" i="1" s="1"/>
  <c r="Z723" i="1" s="1"/>
  <c r="S727" i="1"/>
  <c r="U727" i="1" s="1"/>
  <c r="U726" i="1" s="1"/>
  <c r="Q727" i="1"/>
  <c r="H727" i="1"/>
  <c r="Y726" i="1"/>
  <c r="X726" i="1"/>
  <c r="W726" i="1"/>
  <c r="W723" i="1" s="1"/>
  <c r="W722" i="1" s="1"/>
  <c r="V726" i="1"/>
  <c r="T726" i="1"/>
  <c r="S726" i="1"/>
  <c r="R726" i="1"/>
  <c r="Q726" i="1"/>
  <c r="P726" i="1"/>
  <c r="O726" i="1"/>
  <c r="O723" i="1" s="1"/>
  <c r="O722" i="1" s="1"/>
  <c r="O721" i="1" s="1"/>
  <c r="O720" i="1" s="1"/>
  <c r="M726" i="1"/>
  <c r="K726" i="1"/>
  <c r="K723" i="1" s="1"/>
  <c r="K722" i="1" s="1"/>
  <c r="K721" i="1" s="1"/>
  <c r="K720" i="1" s="1"/>
  <c r="J726" i="1"/>
  <c r="I726" i="1"/>
  <c r="G726" i="1"/>
  <c r="G723" i="1" s="1"/>
  <c r="G722" i="1" s="1"/>
  <c r="F726" i="1"/>
  <c r="Z725" i="1"/>
  <c r="X725" i="1"/>
  <c r="Q725" i="1"/>
  <c r="S725" i="1" s="1"/>
  <c r="L725" i="1"/>
  <c r="N725" i="1" s="1"/>
  <c r="N724" i="1" s="1"/>
  <c r="H725" i="1"/>
  <c r="Z724" i="1"/>
  <c r="Y724" i="1"/>
  <c r="X724" i="1"/>
  <c r="X723" i="1" s="1"/>
  <c r="X722" i="1" s="1"/>
  <c r="X721" i="1" s="1"/>
  <c r="W724" i="1"/>
  <c r="V724" i="1"/>
  <c r="T724" i="1"/>
  <c r="T723" i="1" s="1"/>
  <c r="T722" i="1" s="1"/>
  <c r="T721" i="1" s="1"/>
  <c r="T720" i="1" s="1"/>
  <c r="R724" i="1"/>
  <c r="P724" i="1"/>
  <c r="P723" i="1" s="1"/>
  <c r="P722" i="1" s="1"/>
  <c r="P721" i="1" s="1"/>
  <c r="O724" i="1"/>
  <c r="M724" i="1"/>
  <c r="L724" i="1"/>
  <c r="K724" i="1"/>
  <c r="J724" i="1"/>
  <c r="I724" i="1"/>
  <c r="H724" i="1"/>
  <c r="G724" i="1"/>
  <c r="F724" i="1"/>
  <c r="Y723" i="1"/>
  <c r="Y722" i="1" s="1"/>
  <c r="Y721" i="1" s="1"/>
  <c r="Y720" i="1" s="1"/>
  <c r="V723" i="1"/>
  <c r="R723" i="1"/>
  <c r="M723" i="1"/>
  <c r="M722" i="1" s="1"/>
  <c r="M721" i="1" s="1"/>
  <c r="M720" i="1" s="1"/>
  <c r="J723" i="1"/>
  <c r="I723" i="1"/>
  <c r="I722" i="1" s="1"/>
  <c r="I721" i="1" s="1"/>
  <c r="I720" i="1" s="1"/>
  <c r="F723" i="1"/>
  <c r="Z722" i="1"/>
  <c r="Z721" i="1" s="1"/>
  <c r="Z720" i="1" s="1"/>
  <c r="V722" i="1"/>
  <c r="V721" i="1" s="1"/>
  <c r="V720" i="1" s="1"/>
  <c r="R722" i="1"/>
  <c r="R721" i="1" s="1"/>
  <c r="R720" i="1" s="1"/>
  <c r="J722" i="1"/>
  <c r="J721" i="1" s="1"/>
  <c r="J720" i="1" s="1"/>
  <c r="F722" i="1"/>
  <c r="F721" i="1" s="1"/>
  <c r="F720" i="1" s="1"/>
  <c r="W721" i="1"/>
  <c r="W720" i="1" s="1"/>
  <c r="G721" i="1"/>
  <c r="G720" i="1" s="1"/>
  <c r="X720" i="1"/>
  <c r="P720" i="1"/>
  <c r="Z719" i="1"/>
  <c r="U719" i="1"/>
  <c r="U718" i="1" s="1"/>
  <c r="U717" i="1" s="1"/>
  <c r="U716" i="1" s="1"/>
  <c r="U715" i="1" s="1"/>
  <c r="S719" i="1"/>
  <c r="H719" i="1"/>
  <c r="Z718" i="1"/>
  <c r="Y718" i="1"/>
  <c r="W718" i="1"/>
  <c r="V718" i="1"/>
  <c r="V717" i="1" s="1"/>
  <c r="V716" i="1" s="1"/>
  <c r="V715" i="1" s="1"/>
  <c r="V707" i="1" s="1"/>
  <c r="T718" i="1"/>
  <c r="S718" i="1"/>
  <c r="R718" i="1"/>
  <c r="R717" i="1" s="1"/>
  <c r="R716" i="1" s="1"/>
  <c r="R715" i="1" s="1"/>
  <c r="R707" i="1" s="1"/>
  <c r="P718" i="1"/>
  <c r="O718" i="1"/>
  <c r="M718" i="1"/>
  <c r="M717" i="1" s="1"/>
  <c r="M716" i="1" s="1"/>
  <c r="M715" i="1" s="1"/>
  <c r="M707" i="1" s="1"/>
  <c r="K718" i="1"/>
  <c r="J718" i="1"/>
  <c r="I718" i="1"/>
  <c r="I717" i="1" s="1"/>
  <c r="I716" i="1" s="1"/>
  <c r="I715" i="1" s="1"/>
  <c r="I707" i="1" s="1"/>
  <c r="G718" i="1"/>
  <c r="F718" i="1"/>
  <c r="Z717" i="1"/>
  <c r="Z716" i="1" s="1"/>
  <c r="Z715" i="1" s="1"/>
  <c r="Y717" i="1"/>
  <c r="W717" i="1"/>
  <c r="T717" i="1"/>
  <c r="S717" i="1"/>
  <c r="P717" i="1"/>
  <c r="P716" i="1" s="1"/>
  <c r="P715" i="1" s="1"/>
  <c r="O717" i="1"/>
  <c r="K717" i="1"/>
  <c r="J717" i="1"/>
  <c r="G717" i="1"/>
  <c r="F717" i="1"/>
  <c r="Y716" i="1"/>
  <c r="Y715" i="1" s="1"/>
  <c r="W716" i="1"/>
  <c r="T716" i="1"/>
  <c r="T715" i="1" s="1"/>
  <c r="T707" i="1" s="1"/>
  <c r="S716" i="1"/>
  <c r="O716" i="1"/>
  <c r="O715" i="1" s="1"/>
  <c r="O707" i="1" s="1"/>
  <c r="K716" i="1"/>
  <c r="K715" i="1" s="1"/>
  <c r="K707" i="1" s="1"/>
  <c r="J716" i="1"/>
  <c r="G716" i="1"/>
  <c r="G715" i="1" s="1"/>
  <c r="G707" i="1" s="1"/>
  <c r="F716" i="1"/>
  <c r="W715" i="1"/>
  <c r="W707" i="1" s="1"/>
  <c r="S715" i="1"/>
  <c r="J715" i="1"/>
  <c r="J707" i="1" s="1"/>
  <c r="F715" i="1"/>
  <c r="F707" i="1" s="1"/>
  <c r="U714" i="1"/>
  <c r="N714" i="1"/>
  <c r="L714" i="1"/>
  <c r="U713" i="1"/>
  <c r="T713" i="1"/>
  <c r="N713" i="1"/>
  <c r="M713" i="1"/>
  <c r="L713" i="1"/>
  <c r="K713" i="1"/>
  <c r="J713" i="1"/>
  <c r="I713" i="1"/>
  <c r="N712" i="1"/>
  <c r="N711" i="1" s="1"/>
  <c r="N710" i="1" s="1"/>
  <c r="N709" i="1" s="1"/>
  <c r="N708" i="1" s="1"/>
  <c r="M711" i="1"/>
  <c r="T710" i="1"/>
  <c r="T709" i="1" s="1"/>
  <c r="T708" i="1" s="1"/>
  <c r="S710" i="1"/>
  <c r="R710" i="1"/>
  <c r="Q710" i="1"/>
  <c r="P710" i="1"/>
  <c r="O710" i="1"/>
  <c r="M710" i="1"/>
  <c r="L710" i="1"/>
  <c r="L709" i="1" s="1"/>
  <c r="L708" i="1" s="1"/>
  <c r="K710" i="1"/>
  <c r="J710" i="1"/>
  <c r="I710" i="1"/>
  <c r="M709" i="1"/>
  <c r="K709" i="1"/>
  <c r="J709" i="1"/>
  <c r="I709" i="1"/>
  <c r="M708" i="1"/>
  <c r="K708" i="1"/>
  <c r="J708" i="1"/>
  <c r="I708" i="1"/>
  <c r="Y707" i="1"/>
  <c r="X707" i="1"/>
  <c r="Q707" i="1"/>
  <c r="P707" i="1"/>
  <c r="X706" i="1"/>
  <c r="Q706" i="1"/>
  <c r="S706" i="1" s="1"/>
  <c r="H706" i="1"/>
  <c r="L706" i="1" s="1"/>
  <c r="L705" i="1" s="1"/>
  <c r="L704" i="1" s="1"/>
  <c r="L703" i="1" s="1"/>
  <c r="Y705" i="1"/>
  <c r="Y704" i="1" s="1"/>
  <c r="Y703" i="1" s="1"/>
  <c r="W705" i="1"/>
  <c r="V705" i="1"/>
  <c r="T705" i="1"/>
  <c r="R705" i="1"/>
  <c r="Q705" i="1"/>
  <c r="Q704" i="1" s="1"/>
  <c r="Q703" i="1" s="1"/>
  <c r="P705" i="1"/>
  <c r="O705" i="1"/>
  <c r="M705" i="1"/>
  <c r="M704" i="1" s="1"/>
  <c r="M703" i="1" s="1"/>
  <c r="M694" i="1" s="1"/>
  <c r="M693" i="1" s="1"/>
  <c r="K705" i="1"/>
  <c r="J705" i="1"/>
  <c r="I705" i="1"/>
  <c r="I704" i="1" s="1"/>
  <c r="I703" i="1" s="1"/>
  <c r="H705" i="1"/>
  <c r="G705" i="1"/>
  <c r="F705" i="1"/>
  <c r="W704" i="1"/>
  <c r="V704" i="1"/>
  <c r="V703" i="1" s="1"/>
  <c r="V694" i="1" s="1"/>
  <c r="T704" i="1"/>
  <c r="R704" i="1"/>
  <c r="R703" i="1" s="1"/>
  <c r="P704" i="1"/>
  <c r="O704" i="1"/>
  <c r="K704" i="1"/>
  <c r="J704" i="1"/>
  <c r="J703" i="1" s="1"/>
  <c r="H704" i="1"/>
  <c r="G704" i="1"/>
  <c r="F704" i="1"/>
  <c r="F703" i="1" s="1"/>
  <c r="F694" i="1" s="1"/>
  <c r="W703" i="1"/>
  <c r="W694" i="1" s="1"/>
  <c r="W693" i="1" s="1"/>
  <c r="T703" i="1"/>
  <c r="P703" i="1"/>
  <c r="O703" i="1"/>
  <c r="O694" i="1" s="1"/>
  <c r="O693" i="1" s="1"/>
  <c r="K703" i="1"/>
  <c r="H703" i="1"/>
  <c r="G703" i="1"/>
  <c r="U702" i="1"/>
  <c r="U701" i="1" s="1"/>
  <c r="U696" i="1" s="1"/>
  <c r="U695" i="1" s="1"/>
  <c r="L702" i="1"/>
  <c r="I701" i="1"/>
  <c r="I696" i="1" s="1"/>
  <c r="I695" i="1" s="1"/>
  <c r="I694" i="1" s="1"/>
  <c r="I693" i="1" s="1"/>
  <c r="Z700" i="1"/>
  <c r="U700" i="1"/>
  <c r="S700" i="1"/>
  <c r="N700" i="1"/>
  <c r="N699" i="1" s="1"/>
  <c r="H700" i="1"/>
  <c r="L700" i="1" s="1"/>
  <c r="L699" i="1" s="1"/>
  <c r="Z699" i="1"/>
  <c r="Y699" i="1"/>
  <c r="Y696" i="1" s="1"/>
  <c r="Y695" i="1" s="1"/>
  <c r="U699" i="1"/>
  <c r="T699" i="1"/>
  <c r="S699" i="1"/>
  <c r="R699" i="1"/>
  <c r="R696" i="1" s="1"/>
  <c r="R695" i="1" s="1"/>
  <c r="M699" i="1"/>
  <c r="K699" i="1"/>
  <c r="K696" i="1" s="1"/>
  <c r="K695" i="1" s="1"/>
  <c r="J699" i="1"/>
  <c r="I699" i="1"/>
  <c r="H699" i="1"/>
  <c r="G699" i="1"/>
  <c r="G696" i="1" s="1"/>
  <c r="G695" i="1" s="1"/>
  <c r="U698" i="1"/>
  <c r="J698" i="1"/>
  <c r="U697" i="1"/>
  <c r="T697" i="1"/>
  <c r="M697" i="1"/>
  <c r="M696" i="1" s="1"/>
  <c r="M695" i="1" s="1"/>
  <c r="K697" i="1"/>
  <c r="I697" i="1"/>
  <c r="X696" i="1"/>
  <c r="W696" i="1"/>
  <c r="V696" i="1"/>
  <c r="T696" i="1"/>
  <c r="T695" i="1" s="1"/>
  <c r="T694" i="1" s="1"/>
  <c r="T693" i="1" s="1"/>
  <c r="Q696" i="1"/>
  <c r="P696" i="1"/>
  <c r="O696" i="1"/>
  <c r="H696" i="1"/>
  <c r="H695" i="1"/>
  <c r="Y694" i="1"/>
  <c r="Y693" i="1" s="1"/>
  <c r="Q694" i="1"/>
  <c r="Q693" i="1" s="1"/>
  <c r="P694" i="1"/>
  <c r="H694" i="1"/>
  <c r="V693" i="1"/>
  <c r="P693" i="1"/>
  <c r="H693" i="1"/>
  <c r="F693" i="1"/>
  <c r="X692" i="1"/>
  <c r="Z692" i="1" s="1"/>
  <c r="Z691" i="1" s="1"/>
  <c r="S692" i="1"/>
  <c r="U692" i="1" s="1"/>
  <c r="U691" i="1" s="1"/>
  <c r="Q692" i="1"/>
  <c r="H692" i="1"/>
  <c r="Y691" i="1"/>
  <c r="X691" i="1"/>
  <c r="W691" i="1"/>
  <c r="V691" i="1"/>
  <c r="T691" i="1"/>
  <c r="S691" i="1"/>
  <c r="R691" i="1"/>
  <c r="Q691" i="1"/>
  <c r="P691" i="1"/>
  <c r="O691" i="1"/>
  <c r="M691" i="1"/>
  <c r="K691" i="1"/>
  <c r="J691" i="1"/>
  <c r="I691" i="1"/>
  <c r="G691" i="1"/>
  <c r="F691" i="1"/>
  <c r="Z690" i="1"/>
  <c r="X690" i="1"/>
  <c r="U690" i="1"/>
  <c r="U689" i="1" s="1"/>
  <c r="Q690" i="1"/>
  <c r="S690" i="1" s="1"/>
  <c r="S689" i="1" s="1"/>
  <c r="L690" i="1"/>
  <c r="H690" i="1"/>
  <c r="Z689" i="1"/>
  <c r="Y689" i="1"/>
  <c r="X689" i="1"/>
  <c r="W689" i="1"/>
  <c r="V689" i="1"/>
  <c r="T689" i="1"/>
  <c r="R689" i="1"/>
  <c r="Q689" i="1"/>
  <c r="P689" i="1"/>
  <c r="O689" i="1"/>
  <c r="M689" i="1"/>
  <c r="K689" i="1"/>
  <c r="J689" i="1"/>
  <c r="I689" i="1"/>
  <c r="H689" i="1"/>
  <c r="G689" i="1"/>
  <c r="F689" i="1"/>
  <c r="X688" i="1"/>
  <c r="S688" i="1"/>
  <c r="U688" i="1" s="1"/>
  <c r="Q688" i="1"/>
  <c r="H688" i="1"/>
  <c r="L688" i="1" s="1"/>
  <c r="Y687" i="1"/>
  <c r="W687" i="1"/>
  <c r="V687" i="1"/>
  <c r="U687" i="1"/>
  <c r="T687" i="1"/>
  <c r="S687" i="1"/>
  <c r="R687" i="1"/>
  <c r="Q687" i="1"/>
  <c r="P687" i="1"/>
  <c r="O687" i="1"/>
  <c r="M687" i="1"/>
  <c r="K687" i="1"/>
  <c r="J687" i="1"/>
  <c r="I687" i="1"/>
  <c r="G687" i="1"/>
  <c r="F687" i="1"/>
  <c r="Z686" i="1"/>
  <c r="X686" i="1"/>
  <c r="Q686" i="1"/>
  <c r="L686" i="1"/>
  <c r="N686" i="1" s="1"/>
  <c r="N685" i="1" s="1"/>
  <c r="H686" i="1"/>
  <c r="Z685" i="1"/>
  <c r="Y685" i="1"/>
  <c r="X685" i="1"/>
  <c r="W685" i="1"/>
  <c r="V685" i="1"/>
  <c r="T685" i="1"/>
  <c r="R685" i="1"/>
  <c r="P685" i="1"/>
  <c r="O685" i="1"/>
  <c r="M685" i="1"/>
  <c r="L685" i="1"/>
  <c r="K685" i="1"/>
  <c r="J685" i="1"/>
  <c r="I685" i="1"/>
  <c r="H685" i="1"/>
  <c r="G685" i="1"/>
  <c r="F685" i="1"/>
  <c r="F680" i="1" s="1"/>
  <c r="X684" i="1"/>
  <c r="Z684" i="1" s="1"/>
  <c r="Z683" i="1" s="1"/>
  <c r="S684" i="1"/>
  <c r="U684" i="1" s="1"/>
  <c r="U683" i="1" s="1"/>
  <c r="Q684" i="1"/>
  <c r="H684" i="1"/>
  <c r="Y683" i="1"/>
  <c r="W683" i="1"/>
  <c r="V683" i="1"/>
  <c r="T683" i="1"/>
  <c r="S683" i="1"/>
  <c r="R683" i="1"/>
  <c r="Q683" i="1"/>
  <c r="P683" i="1"/>
  <c r="O683" i="1"/>
  <c r="O680" i="1" s="1"/>
  <c r="O676" i="1" s="1"/>
  <c r="O658" i="1" s="1"/>
  <c r="O657" i="1" s="1"/>
  <c r="M683" i="1"/>
  <c r="K683" i="1"/>
  <c r="K680" i="1" s="1"/>
  <c r="K676" i="1" s="1"/>
  <c r="K658" i="1" s="1"/>
  <c r="K657" i="1" s="1"/>
  <c r="J683" i="1"/>
  <c r="I683" i="1"/>
  <c r="G683" i="1"/>
  <c r="F683" i="1"/>
  <c r="Z682" i="1"/>
  <c r="X682" i="1"/>
  <c r="Q682" i="1"/>
  <c r="S682" i="1" s="1"/>
  <c r="S681" i="1" s="1"/>
  <c r="L682" i="1"/>
  <c r="N682" i="1" s="1"/>
  <c r="N681" i="1" s="1"/>
  <c r="H682" i="1"/>
  <c r="Z681" i="1"/>
  <c r="Y681" i="1"/>
  <c r="X681" i="1"/>
  <c r="W681" i="1"/>
  <c r="V681" i="1"/>
  <c r="T681" i="1"/>
  <c r="T680" i="1" s="1"/>
  <c r="T676" i="1" s="1"/>
  <c r="T658" i="1" s="1"/>
  <c r="T657" i="1" s="1"/>
  <c r="R681" i="1"/>
  <c r="P681" i="1"/>
  <c r="P680" i="1" s="1"/>
  <c r="P676" i="1" s="1"/>
  <c r="O681" i="1"/>
  <c r="M681" i="1"/>
  <c r="L681" i="1"/>
  <c r="K681" i="1"/>
  <c r="J681" i="1"/>
  <c r="J680" i="1" s="1"/>
  <c r="I681" i="1"/>
  <c r="H681" i="1"/>
  <c r="G681" i="1"/>
  <c r="F681" i="1"/>
  <c r="Y680" i="1"/>
  <c r="M680" i="1"/>
  <c r="I680" i="1"/>
  <c r="V679" i="1"/>
  <c r="X679" i="1" s="1"/>
  <c r="O679" i="1"/>
  <c r="Q679" i="1" s="1"/>
  <c r="S679" i="1" s="1"/>
  <c r="F679" i="1"/>
  <c r="H679" i="1" s="1"/>
  <c r="Y678" i="1"/>
  <c r="Y677" i="1" s="1"/>
  <c r="W678" i="1"/>
  <c r="V678" i="1"/>
  <c r="T678" i="1"/>
  <c r="R678" i="1"/>
  <c r="P678" i="1"/>
  <c r="O678" i="1"/>
  <c r="M678" i="1"/>
  <c r="M677" i="1" s="1"/>
  <c r="M676" i="1" s="1"/>
  <c r="K678" i="1"/>
  <c r="J678" i="1"/>
  <c r="I678" i="1"/>
  <c r="I677" i="1" s="1"/>
  <c r="G678" i="1"/>
  <c r="F678" i="1"/>
  <c r="W677" i="1"/>
  <c r="V677" i="1"/>
  <c r="T677" i="1"/>
  <c r="R677" i="1"/>
  <c r="P677" i="1"/>
  <c r="O677" i="1"/>
  <c r="K677" i="1"/>
  <c r="J677" i="1"/>
  <c r="J676" i="1" s="1"/>
  <c r="G677" i="1"/>
  <c r="F677" i="1"/>
  <c r="F676" i="1" s="1"/>
  <c r="F658" i="1" s="1"/>
  <c r="U675" i="1"/>
  <c r="U674" i="1" s="1"/>
  <c r="U673" i="1" s="1"/>
  <c r="L675" i="1"/>
  <c r="T674" i="1"/>
  <c r="M674" i="1"/>
  <c r="M673" i="1" s="1"/>
  <c r="M659" i="1" s="1"/>
  <c r="K674" i="1"/>
  <c r="J674" i="1"/>
  <c r="I674" i="1"/>
  <c r="T673" i="1"/>
  <c r="K673" i="1"/>
  <c r="J673" i="1"/>
  <c r="I673" i="1"/>
  <c r="I659" i="1" s="1"/>
  <c r="U672" i="1"/>
  <c r="N672" i="1"/>
  <c r="N671" i="1" s="1"/>
  <c r="L672" i="1"/>
  <c r="U671" i="1"/>
  <c r="L671" i="1"/>
  <c r="I671" i="1"/>
  <c r="Z670" i="1"/>
  <c r="Z669" i="1" s="1"/>
  <c r="S670" i="1"/>
  <c r="U670" i="1" s="1"/>
  <c r="U669" i="1" s="1"/>
  <c r="G670" i="1"/>
  <c r="H670" i="1" s="1"/>
  <c r="H669" i="1" s="1"/>
  <c r="Y669" i="1"/>
  <c r="Y660" i="1" s="1"/>
  <c r="T669" i="1"/>
  <c r="R669" i="1"/>
  <c r="M669" i="1"/>
  <c r="K669" i="1"/>
  <c r="K660" i="1" s="1"/>
  <c r="K659" i="1" s="1"/>
  <c r="J669" i="1"/>
  <c r="I669" i="1"/>
  <c r="G669" i="1"/>
  <c r="G660" i="1" s="1"/>
  <c r="G659" i="1" s="1"/>
  <c r="U668" i="1"/>
  <c r="N668" i="1"/>
  <c r="N667" i="1" s="1"/>
  <c r="L668" i="1"/>
  <c r="U667" i="1"/>
  <c r="L667" i="1"/>
  <c r="I667" i="1"/>
  <c r="U666" i="1"/>
  <c r="U665" i="1" s="1"/>
  <c r="L666" i="1"/>
  <c r="N666" i="1" s="1"/>
  <c r="N665" i="1" s="1"/>
  <c r="I665" i="1"/>
  <c r="U664" i="1"/>
  <c r="N664" i="1"/>
  <c r="L664" i="1"/>
  <c r="U663" i="1"/>
  <c r="T663" i="1"/>
  <c r="N663" i="1"/>
  <c r="M663" i="1"/>
  <c r="L663" i="1"/>
  <c r="K663" i="1"/>
  <c r="J663" i="1"/>
  <c r="I663" i="1"/>
  <c r="Z662" i="1"/>
  <c r="S662" i="1"/>
  <c r="U662" i="1" s="1"/>
  <c r="U661" i="1" s="1"/>
  <c r="L662" i="1"/>
  <c r="N662" i="1" s="1"/>
  <c r="N661" i="1" s="1"/>
  <c r="H662" i="1"/>
  <c r="Z661" i="1"/>
  <c r="Y661" i="1"/>
  <c r="T661" i="1"/>
  <c r="S661" i="1"/>
  <c r="R661" i="1"/>
  <c r="M661" i="1"/>
  <c r="L661" i="1"/>
  <c r="K661" i="1"/>
  <c r="J661" i="1"/>
  <c r="I661" i="1"/>
  <c r="H661" i="1"/>
  <c r="H660" i="1" s="1"/>
  <c r="H659" i="1" s="1"/>
  <c r="G661" i="1"/>
  <c r="X660" i="1"/>
  <c r="W660" i="1"/>
  <c r="W659" i="1" s="1"/>
  <c r="V660" i="1"/>
  <c r="T660" i="1"/>
  <c r="R660" i="1"/>
  <c r="R659" i="1" s="1"/>
  <c r="Q660" i="1"/>
  <c r="P660" i="1"/>
  <c r="O660" i="1"/>
  <c r="M660" i="1"/>
  <c r="J660" i="1"/>
  <c r="J659" i="1" s="1"/>
  <c r="I660" i="1"/>
  <c r="Y659" i="1"/>
  <c r="X659" i="1"/>
  <c r="V659" i="1"/>
  <c r="T659" i="1"/>
  <c r="Q659" i="1"/>
  <c r="P659" i="1"/>
  <c r="O659" i="1"/>
  <c r="P658" i="1"/>
  <c r="P657" i="1" s="1"/>
  <c r="F657" i="1"/>
  <c r="X656" i="1"/>
  <c r="Z656" i="1" s="1"/>
  <c r="Z653" i="1" s="1"/>
  <c r="Q656" i="1"/>
  <c r="S656" i="1" s="1"/>
  <c r="U656" i="1" s="1"/>
  <c r="L656" i="1"/>
  <c r="N656" i="1" s="1"/>
  <c r="H656" i="1"/>
  <c r="Z655" i="1"/>
  <c r="X655" i="1"/>
  <c r="Q655" i="1"/>
  <c r="S655" i="1" s="1"/>
  <c r="U655" i="1" s="1"/>
  <c r="L655" i="1"/>
  <c r="N655" i="1" s="1"/>
  <c r="H655" i="1"/>
  <c r="Z654" i="1"/>
  <c r="X654" i="1"/>
  <c r="Q654" i="1"/>
  <c r="S654" i="1" s="1"/>
  <c r="L654" i="1"/>
  <c r="N654" i="1" s="1"/>
  <c r="H654" i="1"/>
  <c r="Y653" i="1"/>
  <c r="X653" i="1"/>
  <c r="W653" i="1"/>
  <c r="V653" i="1"/>
  <c r="T653" i="1"/>
  <c r="T650" i="1" s="1"/>
  <c r="R653" i="1"/>
  <c r="P653" i="1"/>
  <c r="P650" i="1" s="1"/>
  <c r="O653" i="1"/>
  <c r="M653" i="1"/>
  <c r="L653" i="1"/>
  <c r="K653" i="1"/>
  <c r="J653" i="1"/>
  <c r="I653" i="1"/>
  <c r="H653" i="1"/>
  <c r="G653" i="1"/>
  <c r="F653" i="1"/>
  <c r="X652" i="1"/>
  <c r="S652" i="1"/>
  <c r="U652" i="1" s="1"/>
  <c r="U651" i="1" s="1"/>
  <c r="Q652" i="1"/>
  <c r="N652" i="1"/>
  <c r="N651" i="1" s="1"/>
  <c r="H652" i="1"/>
  <c r="L652" i="1" s="1"/>
  <c r="L651" i="1" s="1"/>
  <c r="Y651" i="1"/>
  <c r="Y650" i="1" s="1"/>
  <c r="Y646" i="1" s="1"/>
  <c r="W651" i="1"/>
  <c r="W650" i="1" s="1"/>
  <c r="V651" i="1"/>
  <c r="T651" i="1"/>
  <c r="S651" i="1"/>
  <c r="R651" i="1"/>
  <c r="Q651" i="1"/>
  <c r="P651" i="1"/>
  <c r="O651" i="1"/>
  <c r="O650" i="1" s="1"/>
  <c r="M651" i="1"/>
  <c r="M650" i="1" s="1"/>
  <c r="K651" i="1"/>
  <c r="K650" i="1" s="1"/>
  <c r="J651" i="1"/>
  <c r="I651" i="1"/>
  <c r="I650" i="1" s="1"/>
  <c r="G651" i="1"/>
  <c r="G650" i="1" s="1"/>
  <c r="F651" i="1"/>
  <c r="V650" i="1"/>
  <c r="R650" i="1"/>
  <c r="J650" i="1"/>
  <c r="F650" i="1"/>
  <c r="X649" i="1"/>
  <c r="Z649" i="1" s="1"/>
  <c r="Z648" i="1" s="1"/>
  <c r="Z647" i="1" s="1"/>
  <c r="S649" i="1"/>
  <c r="U649" i="1" s="1"/>
  <c r="U648" i="1" s="1"/>
  <c r="U647" i="1" s="1"/>
  <c r="Q649" i="1"/>
  <c r="H649" i="1"/>
  <c r="Y648" i="1"/>
  <c r="Y647" i="1" s="1"/>
  <c r="W648" i="1"/>
  <c r="W647" i="1" s="1"/>
  <c r="W646" i="1" s="1"/>
  <c r="V648" i="1"/>
  <c r="T648" i="1"/>
  <c r="S648" i="1"/>
  <c r="S647" i="1" s="1"/>
  <c r="R648" i="1"/>
  <c r="Q648" i="1"/>
  <c r="Q647" i="1" s="1"/>
  <c r="P648" i="1"/>
  <c r="O648" i="1"/>
  <c r="O647" i="1" s="1"/>
  <c r="O646" i="1" s="1"/>
  <c r="M648" i="1"/>
  <c r="M647" i="1" s="1"/>
  <c r="M646" i="1" s="1"/>
  <c r="K648" i="1"/>
  <c r="K647" i="1" s="1"/>
  <c r="K646" i="1" s="1"/>
  <c r="J648" i="1"/>
  <c r="I648" i="1"/>
  <c r="I647" i="1" s="1"/>
  <c r="G648" i="1"/>
  <c r="G647" i="1" s="1"/>
  <c r="F648" i="1"/>
  <c r="V647" i="1"/>
  <c r="V646" i="1" s="1"/>
  <c r="T647" i="1"/>
  <c r="T646" i="1" s="1"/>
  <c r="R647" i="1"/>
  <c r="R646" i="1" s="1"/>
  <c r="P647" i="1"/>
  <c r="P646" i="1" s="1"/>
  <c r="J647" i="1"/>
  <c r="F647" i="1"/>
  <c r="F646" i="1" s="1"/>
  <c r="I646" i="1"/>
  <c r="U645" i="1"/>
  <c r="U644" i="1" s="1"/>
  <c r="L645" i="1"/>
  <c r="N645" i="1" s="1"/>
  <c r="N644" i="1" s="1"/>
  <c r="N643" i="1" s="1"/>
  <c r="H645" i="1"/>
  <c r="Y644" i="1"/>
  <c r="Y643" i="1" s="1"/>
  <c r="W644" i="1"/>
  <c r="V644" i="1"/>
  <c r="V643" i="1" s="1"/>
  <c r="T644" i="1"/>
  <c r="T643" i="1" s="1"/>
  <c r="R644" i="1"/>
  <c r="P644" i="1"/>
  <c r="P643" i="1" s="1"/>
  <c r="O644" i="1"/>
  <c r="M644" i="1"/>
  <c r="L644" i="1"/>
  <c r="L643" i="1" s="1"/>
  <c r="K644" i="1"/>
  <c r="J644" i="1"/>
  <c r="J643" i="1" s="1"/>
  <c r="I644" i="1"/>
  <c r="H644" i="1"/>
  <c r="H643" i="1" s="1"/>
  <c r="G644" i="1"/>
  <c r="F644" i="1"/>
  <c r="F643" i="1" s="1"/>
  <c r="W643" i="1"/>
  <c r="U643" i="1"/>
  <c r="R643" i="1"/>
  <c r="O643" i="1"/>
  <c r="M643" i="1"/>
  <c r="K643" i="1"/>
  <c r="I643" i="1"/>
  <c r="G643" i="1"/>
  <c r="Z642" i="1"/>
  <c r="X642" i="1"/>
  <c r="U642" i="1"/>
  <c r="U641" i="1" s="1"/>
  <c r="Q642" i="1"/>
  <c r="S642" i="1" s="1"/>
  <c r="S641" i="1" s="1"/>
  <c r="L642" i="1"/>
  <c r="N642" i="1" s="1"/>
  <c r="N641" i="1" s="1"/>
  <c r="H642" i="1"/>
  <c r="Z641" i="1"/>
  <c r="Y641" i="1"/>
  <c r="X641" i="1"/>
  <c r="W641" i="1"/>
  <c r="V641" i="1"/>
  <c r="T641" i="1"/>
  <c r="R641" i="1"/>
  <c r="P641" i="1"/>
  <c r="O641" i="1"/>
  <c r="M641" i="1"/>
  <c r="L641" i="1"/>
  <c r="K641" i="1"/>
  <c r="J641" i="1"/>
  <c r="I641" i="1"/>
  <c r="H641" i="1"/>
  <c r="G641" i="1"/>
  <c r="F641" i="1"/>
  <c r="Z640" i="1"/>
  <c r="Z639" i="1" s="1"/>
  <c r="U640" i="1"/>
  <c r="U639" i="1" s="1"/>
  <c r="S640" i="1"/>
  <c r="H640" i="1"/>
  <c r="Y639" i="1"/>
  <c r="W639" i="1"/>
  <c r="V639" i="1"/>
  <c r="T639" i="1"/>
  <c r="S639" i="1"/>
  <c r="R639" i="1"/>
  <c r="P639" i="1"/>
  <c r="O639" i="1"/>
  <c r="M639" i="1"/>
  <c r="K639" i="1"/>
  <c r="J639" i="1"/>
  <c r="I639" i="1"/>
  <c r="I630" i="1" s="1"/>
  <c r="I629" i="1" s="1"/>
  <c r="G639" i="1"/>
  <c r="F639" i="1"/>
  <c r="U638" i="1"/>
  <c r="U637" i="1" s="1"/>
  <c r="L638" i="1"/>
  <c r="N638" i="1" s="1"/>
  <c r="N637" i="1" s="1"/>
  <c r="I637" i="1"/>
  <c r="U636" i="1"/>
  <c r="N636" i="1"/>
  <c r="N635" i="1" s="1"/>
  <c r="H636" i="1"/>
  <c r="L636" i="1" s="1"/>
  <c r="L635" i="1" s="1"/>
  <c r="Y635" i="1"/>
  <c r="U635" i="1"/>
  <c r="T635" i="1"/>
  <c r="R635" i="1"/>
  <c r="M635" i="1"/>
  <c r="K635" i="1"/>
  <c r="J635" i="1"/>
  <c r="I635" i="1"/>
  <c r="G635" i="1"/>
  <c r="Z634" i="1"/>
  <c r="U634" i="1"/>
  <c r="U633" i="1" s="1"/>
  <c r="S634" i="1"/>
  <c r="H634" i="1"/>
  <c r="Z633" i="1"/>
  <c r="Y633" i="1"/>
  <c r="W633" i="1"/>
  <c r="V633" i="1"/>
  <c r="T633" i="1"/>
  <c r="S633" i="1"/>
  <c r="R633" i="1"/>
  <c r="P633" i="1"/>
  <c r="O633" i="1"/>
  <c r="M633" i="1"/>
  <c r="K633" i="1"/>
  <c r="J633" i="1"/>
  <c r="I633" i="1"/>
  <c r="G633" i="1"/>
  <c r="F633" i="1"/>
  <c r="Z632" i="1"/>
  <c r="Z631" i="1" s="1"/>
  <c r="Z630" i="1" s="1"/>
  <c r="Z629" i="1" s="1"/>
  <c r="X632" i="1"/>
  <c r="Q632" i="1"/>
  <c r="L632" i="1"/>
  <c r="N632" i="1" s="1"/>
  <c r="H632" i="1"/>
  <c r="Y631" i="1"/>
  <c r="X631" i="1"/>
  <c r="W631" i="1"/>
  <c r="V631" i="1"/>
  <c r="T631" i="1"/>
  <c r="T630" i="1" s="1"/>
  <c r="R631" i="1"/>
  <c r="P631" i="1"/>
  <c r="P630" i="1" s="1"/>
  <c r="P629" i="1" s="1"/>
  <c r="P628" i="1" s="1"/>
  <c r="P627" i="1" s="1"/>
  <c r="O631" i="1"/>
  <c r="N631" i="1"/>
  <c r="M631" i="1"/>
  <c r="L631" i="1"/>
  <c r="K631" i="1"/>
  <c r="J631" i="1"/>
  <c r="J630" i="1" s="1"/>
  <c r="J629" i="1" s="1"/>
  <c r="I631" i="1"/>
  <c r="H631" i="1"/>
  <c r="G631" i="1"/>
  <c r="F631" i="1"/>
  <c r="F630" i="1" s="1"/>
  <c r="F629" i="1" s="1"/>
  <c r="F628" i="1" s="1"/>
  <c r="F627" i="1" s="1"/>
  <c r="Y630" i="1"/>
  <c r="W630" i="1"/>
  <c r="W629" i="1" s="1"/>
  <c r="W628" i="1" s="1"/>
  <c r="W627" i="1" s="1"/>
  <c r="O630" i="1"/>
  <c r="O629" i="1" s="1"/>
  <c r="O628" i="1" s="1"/>
  <c r="O627" i="1" s="1"/>
  <c r="K630" i="1"/>
  <c r="K629" i="1" s="1"/>
  <c r="G630" i="1"/>
  <c r="G629" i="1" s="1"/>
  <c r="T629" i="1"/>
  <c r="T628" i="1" s="1"/>
  <c r="T627" i="1" s="1"/>
  <c r="I628" i="1"/>
  <c r="I627" i="1" s="1"/>
  <c r="Z625" i="1"/>
  <c r="X625" i="1"/>
  <c r="U625" i="1"/>
  <c r="U624" i="1" s="1"/>
  <c r="U623" i="1" s="1"/>
  <c r="U622" i="1" s="1"/>
  <c r="U621" i="1" s="1"/>
  <c r="U620" i="1" s="1"/>
  <c r="U619" i="1" s="1"/>
  <c r="Q625" i="1"/>
  <c r="S625" i="1" s="1"/>
  <c r="S624" i="1" s="1"/>
  <c r="S623" i="1" s="1"/>
  <c r="S622" i="1" s="1"/>
  <c r="L625" i="1"/>
  <c r="N625" i="1" s="1"/>
  <c r="N624" i="1" s="1"/>
  <c r="N623" i="1" s="1"/>
  <c r="N622" i="1" s="1"/>
  <c r="N621" i="1" s="1"/>
  <c r="N620" i="1" s="1"/>
  <c r="N619" i="1" s="1"/>
  <c r="H625" i="1"/>
  <c r="Z624" i="1"/>
  <c r="Z623" i="1" s="1"/>
  <c r="Y624" i="1"/>
  <c r="X624" i="1"/>
  <c r="X623" i="1" s="1"/>
  <c r="X622" i="1" s="1"/>
  <c r="X621" i="1" s="1"/>
  <c r="X620" i="1" s="1"/>
  <c r="X619" i="1" s="1"/>
  <c r="W624" i="1"/>
  <c r="V624" i="1"/>
  <c r="V623" i="1" s="1"/>
  <c r="V622" i="1" s="1"/>
  <c r="V621" i="1" s="1"/>
  <c r="V620" i="1" s="1"/>
  <c r="V619" i="1" s="1"/>
  <c r="T624" i="1"/>
  <c r="T623" i="1" s="1"/>
  <c r="T622" i="1" s="1"/>
  <c r="T621" i="1" s="1"/>
  <c r="R624" i="1"/>
  <c r="R623" i="1" s="1"/>
  <c r="R622" i="1" s="1"/>
  <c r="R621" i="1" s="1"/>
  <c r="R620" i="1" s="1"/>
  <c r="R619" i="1" s="1"/>
  <c r="P624" i="1"/>
  <c r="P623" i="1" s="1"/>
  <c r="P622" i="1" s="1"/>
  <c r="P621" i="1" s="1"/>
  <c r="O624" i="1"/>
  <c r="M624" i="1"/>
  <c r="L624" i="1"/>
  <c r="L623" i="1" s="1"/>
  <c r="L622" i="1" s="1"/>
  <c r="L621" i="1" s="1"/>
  <c r="L620" i="1" s="1"/>
  <c r="L619" i="1" s="1"/>
  <c r="K624" i="1"/>
  <c r="J624" i="1"/>
  <c r="J623" i="1" s="1"/>
  <c r="I624" i="1"/>
  <c r="H624" i="1"/>
  <c r="H623" i="1" s="1"/>
  <c r="H622" i="1" s="1"/>
  <c r="H621" i="1" s="1"/>
  <c r="H620" i="1" s="1"/>
  <c r="H619" i="1" s="1"/>
  <c r="G624" i="1"/>
  <c r="F624" i="1"/>
  <c r="F623" i="1" s="1"/>
  <c r="F622" i="1" s="1"/>
  <c r="F621" i="1" s="1"/>
  <c r="F620" i="1" s="1"/>
  <c r="F619" i="1" s="1"/>
  <c r="Y623" i="1"/>
  <c r="Y622" i="1" s="1"/>
  <c r="Y621" i="1" s="1"/>
  <c r="Y620" i="1" s="1"/>
  <c r="W623" i="1"/>
  <c r="W622" i="1" s="1"/>
  <c r="W621" i="1" s="1"/>
  <c r="W620" i="1" s="1"/>
  <c r="W619" i="1" s="1"/>
  <c r="O623" i="1"/>
  <c r="O622" i="1" s="1"/>
  <c r="M623" i="1"/>
  <c r="M622" i="1" s="1"/>
  <c r="M621" i="1" s="1"/>
  <c r="M620" i="1" s="1"/>
  <c r="M619" i="1" s="1"/>
  <c r="K623" i="1"/>
  <c r="K622" i="1" s="1"/>
  <c r="I623" i="1"/>
  <c r="I622" i="1" s="1"/>
  <c r="I621" i="1" s="1"/>
  <c r="I620" i="1" s="1"/>
  <c r="G623" i="1"/>
  <c r="G622" i="1" s="1"/>
  <c r="Z622" i="1"/>
  <c r="Z621" i="1" s="1"/>
  <c r="Z620" i="1" s="1"/>
  <c r="Z619" i="1" s="1"/>
  <c r="J622" i="1"/>
  <c r="J621" i="1" s="1"/>
  <c r="J620" i="1" s="1"/>
  <c r="J619" i="1" s="1"/>
  <c r="S621" i="1"/>
  <c r="S620" i="1" s="1"/>
  <c r="S619" i="1" s="1"/>
  <c r="O621" i="1"/>
  <c r="O620" i="1" s="1"/>
  <c r="O619" i="1" s="1"/>
  <c r="K621" i="1"/>
  <c r="K620" i="1" s="1"/>
  <c r="K619" i="1" s="1"/>
  <c r="G621" i="1"/>
  <c r="G620" i="1" s="1"/>
  <c r="G619" i="1" s="1"/>
  <c r="T620" i="1"/>
  <c r="T619" i="1" s="1"/>
  <c r="P620" i="1"/>
  <c r="P619" i="1" s="1"/>
  <c r="Y619" i="1"/>
  <c r="I619" i="1"/>
  <c r="X616" i="1"/>
  <c r="Z616" i="1" s="1"/>
  <c r="Z615" i="1" s="1"/>
  <c r="Z614" i="1" s="1"/>
  <c r="Z613" i="1" s="1"/>
  <c r="S616" i="1"/>
  <c r="Q616" i="1"/>
  <c r="H616" i="1"/>
  <c r="Y615" i="1"/>
  <c r="Y614" i="1" s="1"/>
  <c r="W615" i="1"/>
  <c r="W614" i="1" s="1"/>
  <c r="W613" i="1" s="1"/>
  <c r="W612" i="1" s="1"/>
  <c r="W611" i="1" s="1"/>
  <c r="W610" i="1" s="1"/>
  <c r="V615" i="1"/>
  <c r="T615" i="1"/>
  <c r="R615" i="1"/>
  <c r="Q615" i="1"/>
  <c r="Q614" i="1" s="1"/>
  <c r="P615" i="1"/>
  <c r="O615" i="1"/>
  <c r="O614" i="1" s="1"/>
  <c r="O613" i="1" s="1"/>
  <c r="O612" i="1" s="1"/>
  <c r="M615" i="1"/>
  <c r="M614" i="1" s="1"/>
  <c r="M613" i="1" s="1"/>
  <c r="M612" i="1" s="1"/>
  <c r="M611" i="1" s="1"/>
  <c r="M610" i="1" s="1"/>
  <c r="K615" i="1"/>
  <c r="K614" i="1" s="1"/>
  <c r="K613" i="1" s="1"/>
  <c r="K612" i="1" s="1"/>
  <c r="J615" i="1"/>
  <c r="I615" i="1"/>
  <c r="I614" i="1" s="1"/>
  <c r="G615" i="1"/>
  <c r="G614" i="1" s="1"/>
  <c r="G613" i="1" s="1"/>
  <c r="G612" i="1" s="1"/>
  <c r="G611" i="1" s="1"/>
  <c r="G610" i="1" s="1"/>
  <c r="F615" i="1"/>
  <c r="V614" i="1"/>
  <c r="V613" i="1" s="1"/>
  <c r="T614" i="1"/>
  <c r="T613" i="1" s="1"/>
  <c r="T612" i="1" s="1"/>
  <c r="T611" i="1" s="1"/>
  <c r="T610" i="1" s="1"/>
  <c r="R614" i="1"/>
  <c r="R613" i="1" s="1"/>
  <c r="P614" i="1"/>
  <c r="P613" i="1" s="1"/>
  <c r="P612" i="1" s="1"/>
  <c r="P611" i="1" s="1"/>
  <c r="P610" i="1" s="1"/>
  <c r="J614" i="1"/>
  <c r="J613" i="1" s="1"/>
  <c r="F614" i="1"/>
  <c r="F613" i="1" s="1"/>
  <c r="F612" i="1" s="1"/>
  <c r="F611" i="1" s="1"/>
  <c r="F610" i="1" s="1"/>
  <c r="Y613" i="1"/>
  <c r="Y612" i="1" s="1"/>
  <c r="Y611" i="1" s="1"/>
  <c r="Y610" i="1" s="1"/>
  <c r="Q613" i="1"/>
  <c r="Q612" i="1" s="1"/>
  <c r="Q611" i="1" s="1"/>
  <c r="Q610" i="1" s="1"/>
  <c r="I613" i="1"/>
  <c r="I612" i="1" s="1"/>
  <c r="I611" i="1" s="1"/>
  <c r="I610" i="1" s="1"/>
  <c r="Z612" i="1"/>
  <c r="Z611" i="1" s="1"/>
  <c r="Z610" i="1" s="1"/>
  <c r="V612" i="1"/>
  <c r="V611" i="1" s="1"/>
  <c r="V610" i="1" s="1"/>
  <c r="R612" i="1"/>
  <c r="R611" i="1" s="1"/>
  <c r="R610" i="1" s="1"/>
  <c r="J612" i="1"/>
  <c r="J611" i="1" s="1"/>
  <c r="J610" i="1" s="1"/>
  <c r="O611" i="1"/>
  <c r="O610" i="1" s="1"/>
  <c r="K611" i="1"/>
  <c r="K610" i="1" s="1"/>
  <c r="Z609" i="1"/>
  <c r="U609" i="1"/>
  <c r="U608" i="1" s="1"/>
  <c r="S609" i="1"/>
  <c r="H609" i="1"/>
  <c r="Z608" i="1"/>
  <c r="Y608" i="1"/>
  <c r="Y607" i="1" s="1"/>
  <c r="W608" i="1"/>
  <c r="V608" i="1"/>
  <c r="V607" i="1" s="1"/>
  <c r="V606" i="1" s="1"/>
  <c r="V605" i="1" s="1"/>
  <c r="T608" i="1"/>
  <c r="T607" i="1" s="1"/>
  <c r="T606" i="1" s="1"/>
  <c r="T605" i="1" s="1"/>
  <c r="T604" i="1" s="1"/>
  <c r="T603" i="1" s="1"/>
  <c r="S608" i="1"/>
  <c r="R608" i="1"/>
  <c r="R607" i="1" s="1"/>
  <c r="R606" i="1" s="1"/>
  <c r="R605" i="1" s="1"/>
  <c r="R604" i="1" s="1"/>
  <c r="R603" i="1" s="1"/>
  <c r="P608" i="1"/>
  <c r="O608" i="1"/>
  <c r="O607" i="1" s="1"/>
  <c r="O606" i="1" s="1"/>
  <c r="O605" i="1" s="1"/>
  <c r="O604" i="1" s="1"/>
  <c r="O603" i="1" s="1"/>
  <c r="M608" i="1"/>
  <c r="M607" i="1" s="1"/>
  <c r="M606" i="1" s="1"/>
  <c r="M605" i="1" s="1"/>
  <c r="K608" i="1"/>
  <c r="K607" i="1" s="1"/>
  <c r="K606" i="1" s="1"/>
  <c r="K605" i="1" s="1"/>
  <c r="K604" i="1" s="1"/>
  <c r="K603" i="1" s="1"/>
  <c r="J608" i="1"/>
  <c r="I608" i="1"/>
  <c r="I607" i="1" s="1"/>
  <c r="I606" i="1" s="1"/>
  <c r="I605" i="1" s="1"/>
  <c r="I604" i="1" s="1"/>
  <c r="I603" i="1" s="1"/>
  <c r="G608" i="1"/>
  <c r="G607" i="1" s="1"/>
  <c r="F608" i="1"/>
  <c r="Z607" i="1"/>
  <c r="Z606" i="1" s="1"/>
  <c r="Z605" i="1" s="1"/>
  <c r="Z604" i="1" s="1"/>
  <c r="W607" i="1"/>
  <c r="W606" i="1" s="1"/>
  <c r="W605" i="1" s="1"/>
  <c r="W604" i="1" s="1"/>
  <c r="W603" i="1" s="1"/>
  <c r="U607" i="1"/>
  <c r="U606" i="1" s="1"/>
  <c r="U605" i="1" s="1"/>
  <c r="U604" i="1" s="1"/>
  <c r="S607" i="1"/>
  <c r="S606" i="1" s="1"/>
  <c r="P607" i="1"/>
  <c r="P606" i="1" s="1"/>
  <c r="P605" i="1" s="1"/>
  <c r="P604" i="1" s="1"/>
  <c r="J607" i="1"/>
  <c r="J606" i="1" s="1"/>
  <c r="F607" i="1"/>
  <c r="F606" i="1" s="1"/>
  <c r="Y606" i="1"/>
  <c r="Y605" i="1" s="1"/>
  <c r="Y604" i="1" s="1"/>
  <c r="Y603" i="1" s="1"/>
  <c r="G606" i="1"/>
  <c r="G605" i="1" s="1"/>
  <c r="G604" i="1" s="1"/>
  <c r="G603" i="1" s="1"/>
  <c r="S605" i="1"/>
  <c r="S604" i="1" s="1"/>
  <c r="S603" i="1" s="1"/>
  <c r="J605" i="1"/>
  <c r="J604" i="1" s="1"/>
  <c r="J603" i="1" s="1"/>
  <c r="F605" i="1"/>
  <c r="F604" i="1" s="1"/>
  <c r="F603" i="1" s="1"/>
  <c r="V604" i="1"/>
  <c r="V603" i="1" s="1"/>
  <c r="M604" i="1"/>
  <c r="M603" i="1" s="1"/>
  <c r="Z603" i="1"/>
  <c r="U603" i="1"/>
  <c r="P603" i="1"/>
  <c r="X602" i="1"/>
  <c r="S602" i="1"/>
  <c r="U602" i="1" s="1"/>
  <c r="U601" i="1" s="1"/>
  <c r="U600" i="1" s="1"/>
  <c r="U599" i="1" s="1"/>
  <c r="U598" i="1" s="1"/>
  <c r="Q602" i="1"/>
  <c r="N602" i="1"/>
  <c r="N601" i="1" s="1"/>
  <c r="N600" i="1" s="1"/>
  <c r="N599" i="1" s="1"/>
  <c r="N598" i="1" s="1"/>
  <c r="H602" i="1"/>
  <c r="L602" i="1" s="1"/>
  <c r="L601" i="1" s="1"/>
  <c r="L600" i="1" s="1"/>
  <c r="L599" i="1" s="1"/>
  <c r="Y601" i="1"/>
  <c r="Y600" i="1" s="1"/>
  <c r="Y599" i="1" s="1"/>
  <c r="Y598" i="1" s="1"/>
  <c r="W601" i="1"/>
  <c r="W600" i="1" s="1"/>
  <c r="V601" i="1"/>
  <c r="T601" i="1"/>
  <c r="S601" i="1"/>
  <c r="S600" i="1" s="1"/>
  <c r="R601" i="1"/>
  <c r="Q601" i="1"/>
  <c r="Q600" i="1" s="1"/>
  <c r="Q599" i="1" s="1"/>
  <c r="Q598" i="1" s="1"/>
  <c r="P601" i="1"/>
  <c r="O601" i="1"/>
  <c r="O600" i="1" s="1"/>
  <c r="M601" i="1"/>
  <c r="M600" i="1" s="1"/>
  <c r="M599" i="1" s="1"/>
  <c r="M598" i="1" s="1"/>
  <c r="K601" i="1"/>
  <c r="K600" i="1" s="1"/>
  <c r="J601" i="1"/>
  <c r="I601" i="1"/>
  <c r="I600" i="1" s="1"/>
  <c r="I599" i="1" s="1"/>
  <c r="I598" i="1" s="1"/>
  <c r="G601" i="1"/>
  <c r="G600" i="1" s="1"/>
  <c r="F601" i="1"/>
  <c r="V600" i="1"/>
  <c r="V599" i="1" s="1"/>
  <c r="V598" i="1" s="1"/>
  <c r="T600" i="1"/>
  <c r="T599" i="1" s="1"/>
  <c r="R600" i="1"/>
  <c r="R599" i="1" s="1"/>
  <c r="R598" i="1" s="1"/>
  <c r="P600" i="1"/>
  <c r="P599" i="1" s="1"/>
  <c r="P598" i="1" s="1"/>
  <c r="J600" i="1"/>
  <c r="J599" i="1" s="1"/>
  <c r="J598" i="1" s="1"/>
  <c r="F600" i="1"/>
  <c r="F599" i="1" s="1"/>
  <c r="F598" i="1" s="1"/>
  <c r="W599" i="1"/>
  <c r="W598" i="1" s="1"/>
  <c r="S599" i="1"/>
  <c r="S598" i="1" s="1"/>
  <c r="O599" i="1"/>
  <c r="O598" i="1" s="1"/>
  <c r="K599" i="1"/>
  <c r="K598" i="1" s="1"/>
  <c r="G599" i="1"/>
  <c r="G598" i="1" s="1"/>
  <c r="T598" i="1"/>
  <c r="L598" i="1"/>
  <c r="X597" i="1"/>
  <c r="S597" i="1"/>
  <c r="U597" i="1" s="1"/>
  <c r="Q597" i="1"/>
  <c r="H597" i="1"/>
  <c r="L597" i="1" s="1"/>
  <c r="L596" i="1" s="1"/>
  <c r="L595" i="1" s="1"/>
  <c r="L594" i="1" s="1"/>
  <c r="Y596" i="1"/>
  <c r="Y595" i="1" s="1"/>
  <c r="Y594" i="1" s="1"/>
  <c r="W596" i="1"/>
  <c r="W595" i="1" s="1"/>
  <c r="W594" i="1" s="1"/>
  <c r="V596" i="1"/>
  <c r="U596" i="1"/>
  <c r="U595" i="1" s="1"/>
  <c r="U594" i="1" s="1"/>
  <c r="T596" i="1"/>
  <c r="S596" i="1"/>
  <c r="S595" i="1" s="1"/>
  <c r="S594" i="1" s="1"/>
  <c r="R596" i="1"/>
  <c r="Q596" i="1"/>
  <c r="Q595" i="1" s="1"/>
  <c r="Q594" i="1" s="1"/>
  <c r="P596" i="1"/>
  <c r="O596" i="1"/>
  <c r="O595" i="1" s="1"/>
  <c r="O594" i="1" s="1"/>
  <c r="M596" i="1"/>
  <c r="M595" i="1" s="1"/>
  <c r="M594" i="1" s="1"/>
  <c r="K596" i="1"/>
  <c r="K595" i="1" s="1"/>
  <c r="J596" i="1"/>
  <c r="I596" i="1"/>
  <c r="I595" i="1" s="1"/>
  <c r="I594" i="1" s="1"/>
  <c r="G596" i="1"/>
  <c r="G595" i="1" s="1"/>
  <c r="F596" i="1"/>
  <c r="V595" i="1"/>
  <c r="V594" i="1" s="1"/>
  <c r="T595" i="1"/>
  <c r="T594" i="1" s="1"/>
  <c r="R595" i="1"/>
  <c r="R594" i="1" s="1"/>
  <c r="P595" i="1"/>
  <c r="P594" i="1" s="1"/>
  <c r="J595" i="1"/>
  <c r="J594" i="1" s="1"/>
  <c r="F595" i="1"/>
  <c r="F594" i="1" s="1"/>
  <c r="K594" i="1"/>
  <c r="G594" i="1"/>
  <c r="Z593" i="1"/>
  <c r="S593" i="1"/>
  <c r="L593" i="1"/>
  <c r="N593" i="1" s="1"/>
  <c r="N592" i="1" s="1"/>
  <c r="H593" i="1"/>
  <c r="Z592" i="1"/>
  <c r="Y592" i="1"/>
  <c r="W592" i="1"/>
  <c r="V592" i="1"/>
  <c r="T592" i="1"/>
  <c r="R592" i="1"/>
  <c r="P592" i="1"/>
  <c r="O592" i="1"/>
  <c r="M592" i="1"/>
  <c r="L592" i="1"/>
  <c r="K592" i="1"/>
  <c r="J592" i="1"/>
  <c r="I592" i="1"/>
  <c r="H592" i="1"/>
  <c r="G592" i="1"/>
  <c r="F592" i="1"/>
  <c r="Z591" i="1"/>
  <c r="U591" i="1"/>
  <c r="U590" i="1" s="1"/>
  <c r="S591" i="1"/>
  <c r="H591" i="1"/>
  <c r="Z590" i="1"/>
  <c r="Y590" i="1"/>
  <c r="W590" i="1"/>
  <c r="V590" i="1"/>
  <c r="T590" i="1"/>
  <c r="S590" i="1"/>
  <c r="R590" i="1"/>
  <c r="P590" i="1"/>
  <c r="O590" i="1"/>
  <c r="M590" i="1"/>
  <c r="M587" i="1" s="1"/>
  <c r="K590" i="1"/>
  <c r="J590" i="1"/>
  <c r="I590" i="1"/>
  <c r="I587" i="1" s="1"/>
  <c r="G590" i="1"/>
  <c r="F590" i="1"/>
  <c r="Z589" i="1"/>
  <c r="Z588" i="1" s="1"/>
  <c r="Z587" i="1" s="1"/>
  <c r="Z583" i="1" s="1"/>
  <c r="X589" i="1"/>
  <c r="Q589" i="1"/>
  <c r="L589" i="1"/>
  <c r="N589" i="1" s="1"/>
  <c r="H589" i="1"/>
  <c r="Y588" i="1"/>
  <c r="X588" i="1"/>
  <c r="X587" i="1" s="1"/>
  <c r="W588" i="1"/>
  <c r="V588" i="1"/>
  <c r="T588" i="1"/>
  <c r="T587" i="1" s="1"/>
  <c r="R588" i="1"/>
  <c r="R587" i="1" s="1"/>
  <c r="P588" i="1"/>
  <c r="P587" i="1" s="1"/>
  <c r="O588" i="1"/>
  <c r="N588" i="1"/>
  <c r="M588" i="1"/>
  <c r="L588" i="1"/>
  <c r="K588" i="1"/>
  <c r="J588" i="1"/>
  <c r="J587" i="1" s="1"/>
  <c r="J583" i="1" s="1"/>
  <c r="J582" i="1" s="1"/>
  <c r="J581" i="1" s="1"/>
  <c r="I588" i="1"/>
  <c r="H588" i="1"/>
  <c r="G588" i="1"/>
  <c r="F588" i="1"/>
  <c r="F587" i="1" s="1"/>
  <c r="Y587" i="1"/>
  <c r="W587" i="1"/>
  <c r="O587" i="1"/>
  <c r="K587" i="1"/>
  <c r="G587" i="1"/>
  <c r="Z586" i="1"/>
  <c r="X586" i="1"/>
  <c r="Q586" i="1"/>
  <c r="S586" i="1" s="1"/>
  <c r="L586" i="1"/>
  <c r="N586" i="1" s="1"/>
  <c r="N585" i="1" s="1"/>
  <c r="N584" i="1" s="1"/>
  <c r="H586" i="1"/>
  <c r="Z585" i="1"/>
  <c r="Z584" i="1" s="1"/>
  <c r="Y585" i="1"/>
  <c r="X585" i="1"/>
  <c r="X584" i="1" s="1"/>
  <c r="X583" i="1" s="1"/>
  <c r="W585" i="1"/>
  <c r="V585" i="1"/>
  <c r="V584" i="1" s="1"/>
  <c r="T585" i="1"/>
  <c r="T584" i="1" s="1"/>
  <c r="T583" i="1" s="1"/>
  <c r="T582" i="1" s="1"/>
  <c r="T581" i="1" s="1"/>
  <c r="R585" i="1"/>
  <c r="R584" i="1" s="1"/>
  <c r="P585" i="1"/>
  <c r="P584" i="1" s="1"/>
  <c r="O585" i="1"/>
  <c r="M585" i="1"/>
  <c r="L585" i="1"/>
  <c r="L584" i="1" s="1"/>
  <c r="K585" i="1"/>
  <c r="J585" i="1"/>
  <c r="J584" i="1" s="1"/>
  <c r="I585" i="1"/>
  <c r="H585" i="1"/>
  <c r="H584" i="1" s="1"/>
  <c r="G585" i="1"/>
  <c r="F585" i="1"/>
  <c r="F584" i="1" s="1"/>
  <c r="Y584" i="1"/>
  <c r="Y583" i="1" s="1"/>
  <c r="Y582" i="1" s="1"/>
  <c r="Y581" i="1" s="1"/>
  <c r="W584" i="1"/>
  <c r="O584" i="1"/>
  <c r="O583" i="1" s="1"/>
  <c r="O582" i="1" s="1"/>
  <c r="O581" i="1" s="1"/>
  <c r="M584" i="1"/>
  <c r="K584" i="1"/>
  <c r="K583" i="1" s="1"/>
  <c r="I584" i="1"/>
  <c r="I583" i="1" s="1"/>
  <c r="G584" i="1"/>
  <c r="G583" i="1" s="1"/>
  <c r="G582" i="1" s="1"/>
  <c r="G581" i="1" s="1"/>
  <c r="R583" i="1"/>
  <c r="F583" i="1"/>
  <c r="F582" i="1" s="1"/>
  <c r="F581" i="1" s="1"/>
  <c r="K582" i="1"/>
  <c r="K581" i="1" s="1"/>
  <c r="Z580" i="1"/>
  <c r="U580" i="1"/>
  <c r="S580" i="1"/>
  <c r="H580" i="1"/>
  <c r="L580" i="1" s="1"/>
  <c r="N580" i="1" s="1"/>
  <c r="X579" i="1"/>
  <c r="Z579" i="1" s="1"/>
  <c r="V579" i="1"/>
  <c r="Q579" i="1"/>
  <c r="S579" i="1" s="1"/>
  <c r="O579" i="1"/>
  <c r="N579" i="1"/>
  <c r="H579" i="1"/>
  <c r="L579" i="1" s="1"/>
  <c r="X578" i="1"/>
  <c r="S578" i="1"/>
  <c r="U578" i="1" s="1"/>
  <c r="Q578" i="1"/>
  <c r="H578" i="1"/>
  <c r="L578" i="1" s="1"/>
  <c r="Y577" i="1"/>
  <c r="Y576" i="1" s="1"/>
  <c r="Y575" i="1" s="1"/>
  <c r="Y574" i="1" s="1"/>
  <c r="W577" i="1"/>
  <c r="W576" i="1" s="1"/>
  <c r="V577" i="1"/>
  <c r="T577" i="1"/>
  <c r="R577" i="1"/>
  <c r="Q577" i="1"/>
  <c r="Q576" i="1" s="1"/>
  <c r="Q575" i="1" s="1"/>
  <c r="Q574" i="1" s="1"/>
  <c r="P577" i="1"/>
  <c r="O577" i="1"/>
  <c r="O576" i="1" s="1"/>
  <c r="M577" i="1"/>
  <c r="M576" i="1" s="1"/>
  <c r="M575" i="1" s="1"/>
  <c r="M574" i="1" s="1"/>
  <c r="M573" i="1" s="1"/>
  <c r="K577" i="1"/>
  <c r="K576" i="1" s="1"/>
  <c r="J577" i="1"/>
  <c r="I577" i="1"/>
  <c r="I576" i="1" s="1"/>
  <c r="I575" i="1" s="1"/>
  <c r="I574" i="1" s="1"/>
  <c r="G577" i="1"/>
  <c r="G576" i="1" s="1"/>
  <c r="F577" i="1"/>
  <c r="V576" i="1"/>
  <c r="V575" i="1" s="1"/>
  <c r="V574" i="1" s="1"/>
  <c r="V573" i="1" s="1"/>
  <c r="T576" i="1"/>
  <c r="T575" i="1" s="1"/>
  <c r="R576" i="1"/>
  <c r="R575" i="1" s="1"/>
  <c r="R574" i="1" s="1"/>
  <c r="R573" i="1" s="1"/>
  <c r="P576" i="1"/>
  <c r="P575" i="1" s="1"/>
  <c r="P574" i="1" s="1"/>
  <c r="P573" i="1" s="1"/>
  <c r="J576" i="1"/>
  <c r="J575" i="1" s="1"/>
  <c r="J574" i="1" s="1"/>
  <c r="J573" i="1" s="1"/>
  <c r="J572" i="1" s="1"/>
  <c r="F576" i="1"/>
  <c r="F575" i="1" s="1"/>
  <c r="F574" i="1" s="1"/>
  <c r="F573" i="1" s="1"/>
  <c r="W575" i="1"/>
  <c r="W574" i="1" s="1"/>
  <c r="W573" i="1" s="1"/>
  <c r="O575" i="1"/>
  <c r="O574" i="1" s="1"/>
  <c r="O573" i="1" s="1"/>
  <c r="K575" i="1"/>
  <c r="K574" i="1" s="1"/>
  <c r="K573" i="1" s="1"/>
  <c r="G575" i="1"/>
  <c r="G574" i="1" s="1"/>
  <c r="G573" i="1" s="1"/>
  <c r="T574" i="1"/>
  <c r="T573" i="1" s="1"/>
  <c r="Y573" i="1"/>
  <c r="Q573" i="1"/>
  <c r="I573" i="1"/>
  <c r="F572" i="1"/>
  <c r="Z569" i="1"/>
  <c r="S569" i="1"/>
  <c r="L569" i="1"/>
  <c r="N569" i="1" s="1"/>
  <c r="N568" i="1" s="1"/>
  <c r="N567" i="1" s="1"/>
  <c r="N566" i="1" s="1"/>
  <c r="N565" i="1" s="1"/>
  <c r="N564" i="1" s="1"/>
  <c r="N563" i="1" s="1"/>
  <c r="H569" i="1"/>
  <c r="Z568" i="1"/>
  <c r="Z567" i="1" s="1"/>
  <c r="Z566" i="1" s="1"/>
  <c r="Z565" i="1" s="1"/>
  <c r="Z564" i="1" s="1"/>
  <c r="Z563" i="1" s="1"/>
  <c r="Y568" i="1"/>
  <c r="W568" i="1"/>
  <c r="W567" i="1" s="1"/>
  <c r="W566" i="1" s="1"/>
  <c r="W565" i="1" s="1"/>
  <c r="W564" i="1" s="1"/>
  <c r="W563" i="1" s="1"/>
  <c r="V568" i="1"/>
  <c r="T568" i="1"/>
  <c r="R568" i="1"/>
  <c r="P568" i="1"/>
  <c r="P567" i="1" s="1"/>
  <c r="P566" i="1" s="1"/>
  <c r="P565" i="1" s="1"/>
  <c r="O568" i="1"/>
  <c r="M568" i="1"/>
  <c r="L568" i="1"/>
  <c r="L567" i="1" s="1"/>
  <c r="L566" i="1" s="1"/>
  <c r="L565" i="1" s="1"/>
  <c r="K568" i="1"/>
  <c r="J568" i="1"/>
  <c r="J567" i="1" s="1"/>
  <c r="J566" i="1" s="1"/>
  <c r="J565" i="1" s="1"/>
  <c r="J564" i="1" s="1"/>
  <c r="J563" i="1" s="1"/>
  <c r="I568" i="1"/>
  <c r="H568" i="1"/>
  <c r="H567" i="1" s="1"/>
  <c r="H566" i="1" s="1"/>
  <c r="H565" i="1" s="1"/>
  <c r="H564" i="1" s="1"/>
  <c r="H563" i="1" s="1"/>
  <c r="G568" i="1"/>
  <c r="F568" i="1"/>
  <c r="F567" i="1" s="1"/>
  <c r="Y567" i="1"/>
  <c r="Y566" i="1" s="1"/>
  <c r="Y565" i="1" s="1"/>
  <c r="Y564" i="1" s="1"/>
  <c r="V567" i="1"/>
  <c r="V566" i="1" s="1"/>
  <c r="V565" i="1" s="1"/>
  <c r="V564" i="1" s="1"/>
  <c r="V563" i="1" s="1"/>
  <c r="T567" i="1"/>
  <c r="T566" i="1" s="1"/>
  <c r="T565" i="1" s="1"/>
  <c r="T564" i="1" s="1"/>
  <c r="R567" i="1"/>
  <c r="R566" i="1" s="1"/>
  <c r="O567" i="1"/>
  <c r="O566" i="1" s="1"/>
  <c r="O565" i="1" s="1"/>
  <c r="O564" i="1" s="1"/>
  <c r="M567" i="1"/>
  <c r="M566" i="1" s="1"/>
  <c r="M565" i="1" s="1"/>
  <c r="M564" i="1" s="1"/>
  <c r="M563" i="1" s="1"/>
  <c r="K567" i="1"/>
  <c r="K566" i="1" s="1"/>
  <c r="K565" i="1" s="1"/>
  <c r="K564" i="1" s="1"/>
  <c r="I567" i="1"/>
  <c r="I566" i="1" s="1"/>
  <c r="G567" i="1"/>
  <c r="G566" i="1" s="1"/>
  <c r="G565" i="1" s="1"/>
  <c r="G564" i="1" s="1"/>
  <c r="F566" i="1"/>
  <c r="F565" i="1" s="1"/>
  <c r="F564" i="1" s="1"/>
  <c r="F563" i="1" s="1"/>
  <c r="R565" i="1"/>
  <c r="R564" i="1" s="1"/>
  <c r="R563" i="1" s="1"/>
  <c r="I565" i="1"/>
  <c r="I564" i="1" s="1"/>
  <c r="I563" i="1" s="1"/>
  <c r="P564" i="1"/>
  <c r="P563" i="1" s="1"/>
  <c r="L564" i="1"/>
  <c r="L563" i="1" s="1"/>
  <c r="Y563" i="1"/>
  <c r="T563" i="1"/>
  <c r="O563" i="1"/>
  <c r="K563" i="1"/>
  <c r="G563" i="1"/>
  <c r="Z562" i="1"/>
  <c r="X562" i="1"/>
  <c r="Q562" i="1"/>
  <c r="S562" i="1" s="1"/>
  <c r="S561" i="1" s="1"/>
  <c r="S560" i="1" s="1"/>
  <c r="S559" i="1" s="1"/>
  <c r="L562" i="1"/>
  <c r="N562" i="1" s="1"/>
  <c r="N561" i="1" s="1"/>
  <c r="N560" i="1" s="1"/>
  <c r="H562" i="1"/>
  <c r="Z561" i="1"/>
  <c r="Z560" i="1" s="1"/>
  <c r="Y561" i="1"/>
  <c r="X561" i="1"/>
  <c r="X560" i="1" s="1"/>
  <c r="X559" i="1" s="1"/>
  <c r="X558" i="1" s="1"/>
  <c r="W561" i="1"/>
  <c r="V561" i="1"/>
  <c r="V560" i="1" s="1"/>
  <c r="T561" i="1"/>
  <c r="T560" i="1" s="1"/>
  <c r="T559" i="1" s="1"/>
  <c r="T558" i="1" s="1"/>
  <c r="T557" i="1" s="1"/>
  <c r="T556" i="1" s="1"/>
  <c r="R561" i="1"/>
  <c r="R560" i="1" s="1"/>
  <c r="P561" i="1"/>
  <c r="P560" i="1" s="1"/>
  <c r="P559" i="1" s="1"/>
  <c r="P558" i="1" s="1"/>
  <c r="P557" i="1" s="1"/>
  <c r="P556" i="1" s="1"/>
  <c r="O561" i="1"/>
  <c r="M561" i="1"/>
  <c r="L561" i="1"/>
  <c r="L560" i="1" s="1"/>
  <c r="L559" i="1" s="1"/>
  <c r="L558" i="1" s="1"/>
  <c r="K561" i="1"/>
  <c r="J561" i="1"/>
  <c r="J560" i="1" s="1"/>
  <c r="I561" i="1"/>
  <c r="H561" i="1"/>
  <c r="H560" i="1" s="1"/>
  <c r="H559" i="1" s="1"/>
  <c r="H558" i="1" s="1"/>
  <c r="G561" i="1"/>
  <c r="F561" i="1"/>
  <c r="F560" i="1" s="1"/>
  <c r="Y560" i="1"/>
  <c r="Y559" i="1" s="1"/>
  <c r="Y558" i="1" s="1"/>
  <c r="Y557" i="1" s="1"/>
  <c r="Y556" i="1" s="1"/>
  <c r="W560" i="1"/>
  <c r="W559" i="1" s="1"/>
  <c r="W558" i="1" s="1"/>
  <c r="W557" i="1" s="1"/>
  <c r="W556" i="1" s="1"/>
  <c r="O560" i="1"/>
  <c r="O559" i="1" s="1"/>
  <c r="O558" i="1" s="1"/>
  <c r="O557" i="1" s="1"/>
  <c r="O556" i="1" s="1"/>
  <c r="M560" i="1"/>
  <c r="M559" i="1" s="1"/>
  <c r="M558" i="1" s="1"/>
  <c r="M557" i="1" s="1"/>
  <c r="K560" i="1"/>
  <c r="K559" i="1" s="1"/>
  <c r="I560" i="1"/>
  <c r="I559" i="1" s="1"/>
  <c r="I558" i="1" s="1"/>
  <c r="I557" i="1" s="1"/>
  <c r="G560" i="1"/>
  <c r="G559" i="1" s="1"/>
  <c r="G558" i="1" s="1"/>
  <c r="G557" i="1" s="1"/>
  <c r="Z559" i="1"/>
  <c r="Z558" i="1" s="1"/>
  <c r="Z557" i="1" s="1"/>
  <c r="Z556" i="1" s="1"/>
  <c r="V559" i="1"/>
  <c r="V558" i="1" s="1"/>
  <c r="V557" i="1" s="1"/>
  <c r="V556" i="1" s="1"/>
  <c r="R559" i="1"/>
  <c r="R558" i="1" s="1"/>
  <c r="R557" i="1" s="1"/>
  <c r="R556" i="1" s="1"/>
  <c r="N559" i="1"/>
  <c r="N558" i="1" s="1"/>
  <c r="N557" i="1" s="1"/>
  <c r="N556" i="1" s="1"/>
  <c r="J559" i="1"/>
  <c r="J558" i="1" s="1"/>
  <c r="J557" i="1" s="1"/>
  <c r="J556" i="1" s="1"/>
  <c r="F559" i="1"/>
  <c r="F558" i="1" s="1"/>
  <c r="F557" i="1" s="1"/>
  <c r="F556" i="1" s="1"/>
  <c r="S558" i="1"/>
  <c r="S557" i="1" s="1"/>
  <c r="S556" i="1" s="1"/>
  <c r="K558" i="1"/>
  <c r="K557" i="1" s="1"/>
  <c r="K556" i="1" s="1"/>
  <c r="X557" i="1"/>
  <c r="X556" i="1" s="1"/>
  <c r="L557" i="1"/>
  <c r="L556" i="1" s="1"/>
  <c r="H557" i="1"/>
  <c r="H556" i="1" s="1"/>
  <c r="M556" i="1"/>
  <c r="I556" i="1"/>
  <c r="Z555" i="1"/>
  <c r="Z553" i="1" s="1"/>
  <c r="Z552" i="1" s="1"/>
  <c r="Z551" i="1" s="1"/>
  <c r="Z550" i="1" s="1"/>
  <c r="Z549" i="1" s="1"/>
  <c r="X555" i="1"/>
  <c r="Q555" i="1"/>
  <c r="S555" i="1" s="1"/>
  <c r="U555" i="1" s="1"/>
  <c r="L555" i="1"/>
  <c r="N555" i="1" s="1"/>
  <c r="H555" i="1"/>
  <c r="Z554" i="1"/>
  <c r="X554" i="1"/>
  <c r="Q554" i="1"/>
  <c r="L554" i="1"/>
  <c r="N554" i="1" s="1"/>
  <c r="N553" i="1" s="1"/>
  <c r="N552" i="1" s="1"/>
  <c r="N551" i="1" s="1"/>
  <c r="N550" i="1" s="1"/>
  <c r="N549" i="1" s="1"/>
  <c r="H554" i="1"/>
  <c r="Y553" i="1"/>
  <c r="X553" i="1"/>
  <c r="X552" i="1" s="1"/>
  <c r="X551" i="1" s="1"/>
  <c r="X550" i="1" s="1"/>
  <c r="X549" i="1" s="1"/>
  <c r="W553" i="1"/>
  <c r="V553" i="1"/>
  <c r="V552" i="1" s="1"/>
  <c r="V551" i="1" s="1"/>
  <c r="V550" i="1" s="1"/>
  <c r="V549" i="1" s="1"/>
  <c r="T553" i="1"/>
  <c r="T552" i="1" s="1"/>
  <c r="T551" i="1" s="1"/>
  <c r="T550" i="1" s="1"/>
  <c r="T549" i="1" s="1"/>
  <c r="R553" i="1"/>
  <c r="R552" i="1" s="1"/>
  <c r="R551" i="1" s="1"/>
  <c r="R550" i="1" s="1"/>
  <c r="R549" i="1" s="1"/>
  <c r="R540" i="1" s="1"/>
  <c r="P553" i="1"/>
  <c r="P552" i="1" s="1"/>
  <c r="O553" i="1"/>
  <c r="M553" i="1"/>
  <c r="L553" i="1"/>
  <c r="L552" i="1" s="1"/>
  <c r="K553" i="1"/>
  <c r="J553" i="1"/>
  <c r="J552" i="1" s="1"/>
  <c r="J551" i="1" s="1"/>
  <c r="J550" i="1" s="1"/>
  <c r="I553" i="1"/>
  <c r="H553" i="1"/>
  <c r="H552" i="1" s="1"/>
  <c r="G553" i="1"/>
  <c r="F553" i="1"/>
  <c r="F552" i="1" s="1"/>
  <c r="F551" i="1" s="1"/>
  <c r="F550" i="1" s="1"/>
  <c r="Y552" i="1"/>
  <c r="Y551" i="1" s="1"/>
  <c r="Y550" i="1" s="1"/>
  <c r="Y549" i="1" s="1"/>
  <c r="Y539" i="1" s="1"/>
  <c r="W552" i="1"/>
  <c r="W551" i="1" s="1"/>
  <c r="W550" i="1" s="1"/>
  <c r="W549" i="1" s="1"/>
  <c r="O552" i="1"/>
  <c r="O551" i="1" s="1"/>
  <c r="O550" i="1" s="1"/>
  <c r="O549" i="1" s="1"/>
  <c r="M552" i="1"/>
  <c r="M551" i="1" s="1"/>
  <c r="K552" i="1"/>
  <c r="K551" i="1" s="1"/>
  <c r="K550" i="1" s="1"/>
  <c r="K549" i="1" s="1"/>
  <c r="I552" i="1"/>
  <c r="I551" i="1" s="1"/>
  <c r="I550" i="1" s="1"/>
  <c r="I549" i="1" s="1"/>
  <c r="G552" i="1"/>
  <c r="G551" i="1" s="1"/>
  <c r="G550" i="1" s="1"/>
  <c r="G549" i="1" s="1"/>
  <c r="P551" i="1"/>
  <c r="P550" i="1" s="1"/>
  <c r="P549" i="1" s="1"/>
  <c r="L551" i="1"/>
  <c r="L550" i="1" s="1"/>
  <c r="L549" i="1" s="1"/>
  <c r="H551" i="1"/>
  <c r="H550" i="1" s="1"/>
  <c r="H549" i="1" s="1"/>
  <c r="M550" i="1"/>
  <c r="M549" i="1" s="1"/>
  <c r="J549" i="1"/>
  <c r="F549" i="1"/>
  <c r="Z548" i="1"/>
  <c r="U548" i="1"/>
  <c r="S548" i="1"/>
  <c r="H548" i="1"/>
  <c r="L548" i="1" s="1"/>
  <c r="N548" i="1" s="1"/>
  <c r="X547" i="1"/>
  <c r="Z547" i="1" s="1"/>
  <c r="S547" i="1"/>
  <c r="U547" i="1" s="1"/>
  <c r="Q547" i="1"/>
  <c r="N547" i="1"/>
  <c r="H547" i="1"/>
  <c r="L547" i="1" s="1"/>
  <c r="X546" i="1"/>
  <c r="S546" i="1"/>
  <c r="U546" i="1" s="1"/>
  <c r="Q546" i="1"/>
  <c r="H546" i="1"/>
  <c r="L546" i="1" s="1"/>
  <c r="Y545" i="1"/>
  <c r="Y544" i="1" s="1"/>
  <c r="Y543" i="1" s="1"/>
  <c r="Y542" i="1" s="1"/>
  <c r="W545" i="1"/>
  <c r="W544" i="1" s="1"/>
  <c r="W543" i="1" s="1"/>
  <c r="W542" i="1" s="1"/>
  <c r="W541" i="1" s="1"/>
  <c r="V545" i="1"/>
  <c r="U545" i="1"/>
  <c r="U544" i="1" s="1"/>
  <c r="U543" i="1" s="1"/>
  <c r="U542" i="1" s="1"/>
  <c r="T545" i="1"/>
  <c r="S545" i="1"/>
  <c r="S544" i="1" s="1"/>
  <c r="S543" i="1" s="1"/>
  <c r="S542" i="1" s="1"/>
  <c r="S541" i="1" s="1"/>
  <c r="R545" i="1"/>
  <c r="Q545" i="1"/>
  <c r="Q544" i="1" s="1"/>
  <c r="Q543" i="1" s="1"/>
  <c r="Q542" i="1" s="1"/>
  <c r="Q541" i="1" s="1"/>
  <c r="P545" i="1"/>
  <c r="O545" i="1"/>
  <c r="O544" i="1" s="1"/>
  <c r="O543" i="1" s="1"/>
  <c r="O542" i="1" s="1"/>
  <c r="O541" i="1" s="1"/>
  <c r="M545" i="1"/>
  <c r="M544" i="1" s="1"/>
  <c r="M543" i="1" s="1"/>
  <c r="M542" i="1" s="1"/>
  <c r="K545" i="1"/>
  <c r="K544" i="1" s="1"/>
  <c r="J545" i="1"/>
  <c r="I545" i="1"/>
  <c r="I544" i="1" s="1"/>
  <c r="I543" i="1" s="1"/>
  <c r="I542" i="1" s="1"/>
  <c r="I541" i="1" s="1"/>
  <c r="G545" i="1"/>
  <c r="G544" i="1" s="1"/>
  <c r="F545" i="1"/>
  <c r="V544" i="1"/>
  <c r="V543" i="1" s="1"/>
  <c r="V542" i="1" s="1"/>
  <c r="V541" i="1" s="1"/>
  <c r="T544" i="1"/>
  <c r="T543" i="1" s="1"/>
  <c r="R544" i="1"/>
  <c r="R543" i="1" s="1"/>
  <c r="R542" i="1" s="1"/>
  <c r="R541" i="1" s="1"/>
  <c r="P544" i="1"/>
  <c r="P543" i="1" s="1"/>
  <c r="J544" i="1"/>
  <c r="J543" i="1" s="1"/>
  <c r="J542" i="1" s="1"/>
  <c r="J541" i="1" s="1"/>
  <c r="F544" i="1"/>
  <c r="F543" i="1" s="1"/>
  <c r="F542" i="1" s="1"/>
  <c r="F541" i="1" s="1"/>
  <c r="K543" i="1"/>
  <c r="K542" i="1" s="1"/>
  <c r="K541" i="1" s="1"/>
  <c r="K540" i="1" s="1"/>
  <c r="G543" i="1"/>
  <c r="G542" i="1" s="1"/>
  <c r="G541" i="1" s="1"/>
  <c r="G540" i="1" s="1"/>
  <c r="T542" i="1"/>
  <c r="T541" i="1" s="1"/>
  <c r="P542" i="1"/>
  <c r="P541" i="1" s="1"/>
  <c r="Y541" i="1"/>
  <c r="U541" i="1"/>
  <c r="M541" i="1"/>
  <c r="J540" i="1"/>
  <c r="F540" i="1"/>
  <c r="K539" i="1"/>
  <c r="U537" i="1"/>
  <c r="U535" i="1" s="1"/>
  <c r="U534" i="1" s="1"/>
  <c r="L537" i="1"/>
  <c r="J535" i="1"/>
  <c r="J534" i="1"/>
  <c r="Z533" i="1"/>
  <c r="U533" i="1"/>
  <c r="U531" i="1" s="1"/>
  <c r="U530" i="1" s="1"/>
  <c r="S533" i="1"/>
  <c r="H533" i="1"/>
  <c r="Z531" i="1"/>
  <c r="Y531" i="1"/>
  <c r="Y530" i="1" s="1"/>
  <c r="W531" i="1"/>
  <c r="V531" i="1"/>
  <c r="V530" i="1" s="1"/>
  <c r="T531" i="1"/>
  <c r="T530" i="1" s="1"/>
  <c r="S531" i="1"/>
  <c r="R531" i="1"/>
  <c r="R530" i="1" s="1"/>
  <c r="R513" i="1" s="1"/>
  <c r="R512" i="1" s="1"/>
  <c r="R511" i="1" s="1"/>
  <c r="R510" i="1" s="1"/>
  <c r="R509" i="1" s="1"/>
  <c r="P531" i="1"/>
  <c r="O531" i="1"/>
  <c r="M531" i="1"/>
  <c r="K531" i="1"/>
  <c r="K530" i="1" s="1"/>
  <c r="K513" i="1" s="1"/>
  <c r="K512" i="1" s="1"/>
  <c r="K511" i="1" s="1"/>
  <c r="K510" i="1" s="1"/>
  <c r="K509" i="1" s="1"/>
  <c r="J531" i="1"/>
  <c r="I531" i="1"/>
  <c r="G531" i="1"/>
  <c r="F531" i="1"/>
  <c r="Z530" i="1"/>
  <c r="W530" i="1"/>
  <c r="W513" i="1" s="1"/>
  <c r="W512" i="1" s="1"/>
  <c r="W511" i="1" s="1"/>
  <c r="W510" i="1" s="1"/>
  <c r="W509" i="1" s="1"/>
  <c r="S530" i="1"/>
  <c r="S513" i="1" s="1"/>
  <c r="P530" i="1"/>
  <c r="O530" i="1"/>
  <c r="O513" i="1" s="1"/>
  <c r="M530" i="1"/>
  <c r="M513" i="1" s="1"/>
  <c r="M512" i="1" s="1"/>
  <c r="M511" i="1" s="1"/>
  <c r="M510" i="1" s="1"/>
  <c r="M509" i="1" s="1"/>
  <c r="J530" i="1"/>
  <c r="I530" i="1"/>
  <c r="I513" i="1" s="1"/>
  <c r="I512" i="1" s="1"/>
  <c r="I511" i="1" s="1"/>
  <c r="G530" i="1"/>
  <c r="G513" i="1" s="1"/>
  <c r="F530" i="1"/>
  <c r="N529" i="1"/>
  <c r="N527" i="1" s="1"/>
  <c r="N526" i="1" s="1"/>
  <c r="M527" i="1"/>
  <c r="M526" i="1"/>
  <c r="N525" i="1"/>
  <c r="N523" i="1"/>
  <c r="M523" i="1"/>
  <c r="N522" i="1"/>
  <c r="M522" i="1"/>
  <c r="U521" i="1"/>
  <c r="U519" i="1" s="1"/>
  <c r="U518" i="1" s="1"/>
  <c r="L521" i="1"/>
  <c r="J519" i="1"/>
  <c r="J518" i="1"/>
  <c r="J513" i="1" s="1"/>
  <c r="J512" i="1" s="1"/>
  <c r="J511" i="1" s="1"/>
  <c r="J510" i="1" s="1"/>
  <c r="J509" i="1" s="1"/>
  <c r="U517" i="1"/>
  <c r="N517" i="1"/>
  <c r="N515" i="1" s="1"/>
  <c r="N514" i="1" s="1"/>
  <c r="L517" i="1"/>
  <c r="U515" i="1"/>
  <c r="U514" i="1" s="1"/>
  <c r="L515" i="1"/>
  <c r="J515" i="1"/>
  <c r="L514" i="1"/>
  <c r="J514" i="1"/>
  <c r="Z513" i="1"/>
  <c r="Y513" i="1"/>
  <c r="X513" i="1"/>
  <c r="V513" i="1"/>
  <c r="V512" i="1" s="1"/>
  <c r="T513" i="1"/>
  <c r="T512" i="1" s="1"/>
  <c r="T511" i="1" s="1"/>
  <c r="T510" i="1" s="1"/>
  <c r="T509" i="1" s="1"/>
  <c r="Q513" i="1"/>
  <c r="P513" i="1"/>
  <c r="P512" i="1" s="1"/>
  <c r="F513" i="1"/>
  <c r="F512" i="1" s="1"/>
  <c r="F511" i="1" s="1"/>
  <c r="F510" i="1" s="1"/>
  <c r="F509" i="1" s="1"/>
  <c r="Y512" i="1"/>
  <c r="O512" i="1"/>
  <c r="O511" i="1" s="1"/>
  <c r="O510" i="1" s="1"/>
  <c r="O509" i="1" s="1"/>
  <c r="G512" i="1"/>
  <c r="G511" i="1" s="1"/>
  <c r="G510" i="1" s="1"/>
  <c r="G509" i="1" s="1"/>
  <c r="Y511" i="1"/>
  <c r="Y510" i="1" s="1"/>
  <c r="Y509" i="1" s="1"/>
  <c r="V511" i="1"/>
  <c r="V510" i="1" s="1"/>
  <c r="V509" i="1" s="1"/>
  <c r="P511" i="1"/>
  <c r="P510" i="1" s="1"/>
  <c r="P509" i="1" s="1"/>
  <c r="I510" i="1"/>
  <c r="I509" i="1" s="1"/>
  <c r="X508" i="1"/>
  <c r="Z508" i="1" s="1"/>
  <c r="Z507" i="1" s="1"/>
  <c r="Z506" i="1" s="1"/>
  <c r="Z505" i="1" s="1"/>
  <c r="S508" i="1"/>
  <c r="U508" i="1" s="1"/>
  <c r="U507" i="1" s="1"/>
  <c r="U506" i="1" s="1"/>
  <c r="Q508" i="1"/>
  <c r="H508" i="1"/>
  <c r="Y507" i="1"/>
  <c r="Y506" i="1" s="1"/>
  <c r="W507" i="1"/>
  <c r="W506" i="1" s="1"/>
  <c r="W505" i="1" s="1"/>
  <c r="V507" i="1"/>
  <c r="T507" i="1"/>
  <c r="S507" i="1"/>
  <c r="S506" i="1" s="1"/>
  <c r="S505" i="1" s="1"/>
  <c r="R507" i="1"/>
  <c r="Q507" i="1"/>
  <c r="Q506" i="1" s="1"/>
  <c r="P507" i="1"/>
  <c r="O507" i="1"/>
  <c r="O506" i="1" s="1"/>
  <c r="O505" i="1" s="1"/>
  <c r="M507" i="1"/>
  <c r="M506" i="1" s="1"/>
  <c r="K507" i="1"/>
  <c r="K506" i="1" s="1"/>
  <c r="K505" i="1" s="1"/>
  <c r="J507" i="1"/>
  <c r="I507" i="1"/>
  <c r="I506" i="1" s="1"/>
  <c r="G507" i="1"/>
  <c r="G506" i="1" s="1"/>
  <c r="G505" i="1" s="1"/>
  <c r="F507" i="1"/>
  <c r="V506" i="1"/>
  <c r="V505" i="1" s="1"/>
  <c r="T506" i="1"/>
  <c r="T505" i="1" s="1"/>
  <c r="R506" i="1"/>
  <c r="R505" i="1" s="1"/>
  <c r="P506" i="1"/>
  <c r="P505" i="1" s="1"/>
  <c r="J506" i="1"/>
  <c r="J505" i="1" s="1"/>
  <c r="F506" i="1"/>
  <c r="F505" i="1" s="1"/>
  <c r="Y505" i="1"/>
  <c r="U505" i="1"/>
  <c r="Q505" i="1"/>
  <c r="M505" i="1"/>
  <c r="I505" i="1"/>
  <c r="Z504" i="1"/>
  <c r="X504" i="1"/>
  <c r="Q504" i="1"/>
  <c r="L504" i="1"/>
  <c r="N504" i="1" s="1"/>
  <c r="N503" i="1" s="1"/>
  <c r="H504" i="1"/>
  <c r="Z503" i="1"/>
  <c r="Y503" i="1"/>
  <c r="X503" i="1"/>
  <c r="W503" i="1"/>
  <c r="V503" i="1"/>
  <c r="V500" i="1" s="1"/>
  <c r="V499" i="1" s="1"/>
  <c r="V498" i="1" s="1"/>
  <c r="T503" i="1"/>
  <c r="R503" i="1"/>
  <c r="R500" i="1" s="1"/>
  <c r="R499" i="1" s="1"/>
  <c r="R498" i="1" s="1"/>
  <c r="P503" i="1"/>
  <c r="O503" i="1"/>
  <c r="M503" i="1"/>
  <c r="L503" i="1"/>
  <c r="K503" i="1"/>
  <c r="J503" i="1"/>
  <c r="J500" i="1" s="1"/>
  <c r="J499" i="1" s="1"/>
  <c r="I503" i="1"/>
  <c r="H503" i="1"/>
  <c r="G503" i="1"/>
  <c r="F503" i="1"/>
  <c r="F500" i="1" s="1"/>
  <c r="F499" i="1" s="1"/>
  <c r="X502" i="1"/>
  <c r="Z502" i="1" s="1"/>
  <c r="Z501" i="1" s="1"/>
  <c r="S502" i="1"/>
  <c r="U502" i="1" s="1"/>
  <c r="U501" i="1" s="1"/>
  <c r="Q502" i="1"/>
  <c r="H502" i="1"/>
  <c r="Y501" i="1"/>
  <c r="Y500" i="1" s="1"/>
  <c r="W501" i="1"/>
  <c r="W500" i="1" s="1"/>
  <c r="W499" i="1" s="1"/>
  <c r="W498" i="1" s="1"/>
  <c r="V501" i="1"/>
  <c r="T501" i="1"/>
  <c r="S501" i="1"/>
  <c r="R501" i="1"/>
  <c r="Q501" i="1"/>
  <c r="P501" i="1"/>
  <c r="O501" i="1"/>
  <c r="O500" i="1" s="1"/>
  <c r="O499" i="1" s="1"/>
  <c r="O498" i="1" s="1"/>
  <c r="M501" i="1"/>
  <c r="M500" i="1" s="1"/>
  <c r="M499" i="1" s="1"/>
  <c r="M498" i="1" s="1"/>
  <c r="K501" i="1"/>
  <c r="K500" i="1" s="1"/>
  <c r="K499" i="1" s="1"/>
  <c r="K498" i="1" s="1"/>
  <c r="J501" i="1"/>
  <c r="I501" i="1"/>
  <c r="I500" i="1" s="1"/>
  <c r="G501" i="1"/>
  <c r="G500" i="1" s="1"/>
  <c r="G499" i="1" s="1"/>
  <c r="G498" i="1" s="1"/>
  <c r="F501" i="1"/>
  <c r="T500" i="1"/>
  <c r="T499" i="1" s="1"/>
  <c r="T498" i="1" s="1"/>
  <c r="P500" i="1"/>
  <c r="P499" i="1" s="1"/>
  <c r="P498" i="1" s="1"/>
  <c r="Y499" i="1"/>
  <c r="Y498" i="1" s="1"/>
  <c r="I499" i="1"/>
  <c r="I498" i="1" s="1"/>
  <c r="J498" i="1"/>
  <c r="F498" i="1"/>
  <c r="X497" i="1"/>
  <c r="Z497" i="1" s="1"/>
  <c r="Z496" i="1" s="1"/>
  <c r="Z495" i="1" s="1"/>
  <c r="Z494" i="1" s="1"/>
  <c r="S497" i="1"/>
  <c r="U497" i="1" s="1"/>
  <c r="U496" i="1" s="1"/>
  <c r="U495" i="1" s="1"/>
  <c r="Q497" i="1"/>
  <c r="H497" i="1"/>
  <c r="Y496" i="1"/>
  <c r="Y495" i="1" s="1"/>
  <c r="W496" i="1"/>
  <c r="W495" i="1" s="1"/>
  <c r="W494" i="1" s="1"/>
  <c r="V496" i="1"/>
  <c r="T496" i="1"/>
  <c r="R496" i="1"/>
  <c r="Q496" i="1"/>
  <c r="Q495" i="1" s="1"/>
  <c r="P496" i="1"/>
  <c r="O496" i="1"/>
  <c r="O495" i="1" s="1"/>
  <c r="O494" i="1" s="1"/>
  <c r="M496" i="1"/>
  <c r="M495" i="1" s="1"/>
  <c r="K496" i="1"/>
  <c r="K495" i="1" s="1"/>
  <c r="K494" i="1" s="1"/>
  <c r="J496" i="1"/>
  <c r="I496" i="1"/>
  <c r="I495" i="1" s="1"/>
  <c r="G496" i="1"/>
  <c r="G495" i="1" s="1"/>
  <c r="G494" i="1" s="1"/>
  <c r="F496" i="1"/>
  <c r="V495" i="1"/>
  <c r="V494" i="1" s="1"/>
  <c r="T495" i="1"/>
  <c r="T494" i="1" s="1"/>
  <c r="R495" i="1"/>
  <c r="R494" i="1" s="1"/>
  <c r="P495" i="1"/>
  <c r="P494" i="1" s="1"/>
  <c r="J495" i="1"/>
  <c r="J494" i="1" s="1"/>
  <c r="F495" i="1"/>
  <c r="F494" i="1" s="1"/>
  <c r="Y494" i="1"/>
  <c r="U494" i="1"/>
  <c r="Q494" i="1"/>
  <c r="M494" i="1"/>
  <c r="I494" i="1"/>
  <c r="Z493" i="1"/>
  <c r="Z492" i="1" s="1"/>
  <c r="X493" i="1"/>
  <c r="Q493" i="1"/>
  <c r="L493" i="1"/>
  <c r="N493" i="1" s="1"/>
  <c r="H493" i="1"/>
  <c r="Y492" i="1"/>
  <c r="X492" i="1"/>
  <c r="W492" i="1"/>
  <c r="V492" i="1"/>
  <c r="V489" i="1" s="1"/>
  <c r="V488" i="1" s="1"/>
  <c r="T492" i="1"/>
  <c r="R492" i="1"/>
  <c r="R489" i="1" s="1"/>
  <c r="R488" i="1" s="1"/>
  <c r="P492" i="1"/>
  <c r="O492" i="1"/>
  <c r="N492" i="1"/>
  <c r="M492" i="1"/>
  <c r="L492" i="1"/>
  <c r="K492" i="1"/>
  <c r="J492" i="1"/>
  <c r="J489" i="1" s="1"/>
  <c r="J488" i="1" s="1"/>
  <c r="J487" i="1" s="1"/>
  <c r="J477" i="1" s="1"/>
  <c r="I492" i="1"/>
  <c r="H492" i="1"/>
  <c r="G492" i="1"/>
  <c r="F492" i="1"/>
  <c r="F489" i="1" s="1"/>
  <c r="F488" i="1" s="1"/>
  <c r="F487" i="1" s="1"/>
  <c r="F477" i="1" s="1"/>
  <c r="X491" i="1"/>
  <c r="Z491" i="1" s="1"/>
  <c r="Z490" i="1" s="1"/>
  <c r="S491" i="1"/>
  <c r="U491" i="1" s="1"/>
  <c r="U490" i="1" s="1"/>
  <c r="Q491" i="1"/>
  <c r="H491" i="1"/>
  <c r="Y490" i="1"/>
  <c r="Y489" i="1" s="1"/>
  <c r="W490" i="1"/>
  <c r="W489" i="1" s="1"/>
  <c r="W488" i="1" s="1"/>
  <c r="W487" i="1" s="1"/>
  <c r="V490" i="1"/>
  <c r="T490" i="1"/>
  <c r="R490" i="1"/>
  <c r="Q490" i="1"/>
  <c r="P490" i="1"/>
  <c r="O490" i="1"/>
  <c r="O489" i="1" s="1"/>
  <c r="O488" i="1" s="1"/>
  <c r="O487" i="1" s="1"/>
  <c r="M490" i="1"/>
  <c r="M489" i="1" s="1"/>
  <c r="K490" i="1"/>
  <c r="K489" i="1" s="1"/>
  <c r="K488" i="1" s="1"/>
  <c r="K487" i="1" s="1"/>
  <c r="J490" i="1"/>
  <c r="I490" i="1"/>
  <c r="I489" i="1" s="1"/>
  <c r="G490" i="1"/>
  <c r="G489" i="1" s="1"/>
  <c r="G488" i="1" s="1"/>
  <c r="G487" i="1" s="1"/>
  <c r="F490" i="1"/>
  <c r="T489" i="1"/>
  <c r="T488" i="1" s="1"/>
  <c r="P489" i="1"/>
  <c r="P488" i="1" s="1"/>
  <c r="Y488" i="1"/>
  <c r="Y487" i="1" s="1"/>
  <c r="M488" i="1"/>
  <c r="M487" i="1" s="1"/>
  <c r="I488" i="1"/>
  <c r="I487" i="1" s="1"/>
  <c r="V487" i="1"/>
  <c r="R487" i="1"/>
  <c r="X486" i="1"/>
  <c r="Z486" i="1" s="1"/>
  <c r="Z485" i="1" s="1"/>
  <c r="Z484" i="1" s="1"/>
  <c r="Z483" i="1" s="1"/>
  <c r="Z478" i="1" s="1"/>
  <c r="S486" i="1"/>
  <c r="U486" i="1" s="1"/>
  <c r="U485" i="1" s="1"/>
  <c r="U484" i="1" s="1"/>
  <c r="Q486" i="1"/>
  <c r="H486" i="1"/>
  <c r="Y485" i="1"/>
  <c r="Y484" i="1" s="1"/>
  <c r="Y483" i="1" s="1"/>
  <c r="Y478" i="1" s="1"/>
  <c r="Y477" i="1" s="1"/>
  <c r="W485" i="1"/>
  <c r="W484" i="1" s="1"/>
  <c r="W483" i="1" s="1"/>
  <c r="W478" i="1" s="1"/>
  <c r="V485" i="1"/>
  <c r="T485" i="1"/>
  <c r="S485" i="1"/>
  <c r="S484" i="1" s="1"/>
  <c r="S483" i="1" s="1"/>
  <c r="S478" i="1" s="1"/>
  <c r="R485" i="1"/>
  <c r="Q485" i="1"/>
  <c r="Q484" i="1" s="1"/>
  <c r="P485" i="1"/>
  <c r="O485" i="1"/>
  <c r="O484" i="1" s="1"/>
  <c r="O483" i="1" s="1"/>
  <c r="O478" i="1" s="1"/>
  <c r="O477" i="1" s="1"/>
  <c r="M485" i="1"/>
  <c r="M484" i="1" s="1"/>
  <c r="K485" i="1"/>
  <c r="K484" i="1" s="1"/>
  <c r="K483" i="1" s="1"/>
  <c r="J485" i="1"/>
  <c r="I485" i="1"/>
  <c r="I484" i="1" s="1"/>
  <c r="I483" i="1" s="1"/>
  <c r="I478" i="1" s="1"/>
  <c r="I477" i="1" s="1"/>
  <c r="G485" i="1"/>
  <c r="G484" i="1" s="1"/>
  <c r="G483" i="1" s="1"/>
  <c r="G478" i="1" s="1"/>
  <c r="F485" i="1"/>
  <c r="V484" i="1"/>
  <c r="V483" i="1" s="1"/>
  <c r="V478" i="1" s="1"/>
  <c r="V477" i="1" s="1"/>
  <c r="T484" i="1"/>
  <c r="T483" i="1" s="1"/>
  <c r="R484" i="1"/>
  <c r="R483" i="1" s="1"/>
  <c r="R478" i="1" s="1"/>
  <c r="P484" i="1"/>
  <c r="P483" i="1" s="1"/>
  <c r="P478" i="1" s="1"/>
  <c r="J484" i="1"/>
  <c r="J483" i="1" s="1"/>
  <c r="J478" i="1" s="1"/>
  <c r="F484" i="1"/>
  <c r="F483" i="1" s="1"/>
  <c r="F478" i="1" s="1"/>
  <c r="U483" i="1"/>
  <c r="U478" i="1" s="1"/>
  <c r="Q483" i="1"/>
  <c r="M483" i="1"/>
  <c r="U482" i="1"/>
  <c r="U481" i="1" s="1"/>
  <c r="U480" i="1" s="1"/>
  <c r="U479" i="1" s="1"/>
  <c r="L482" i="1"/>
  <c r="N482" i="1" s="1"/>
  <c r="N481" i="1" s="1"/>
  <c r="N480" i="1" s="1"/>
  <c r="N479" i="1" s="1"/>
  <c r="Y481" i="1"/>
  <c r="X481" i="1"/>
  <c r="X480" i="1" s="1"/>
  <c r="X479" i="1" s="1"/>
  <c r="W481" i="1"/>
  <c r="V481" i="1"/>
  <c r="T481" i="1"/>
  <c r="R481" i="1"/>
  <c r="Q481" i="1"/>
  <c r="P481" i="1"/>
  <c r="O481" i="1"/>
  <c r="M481" i="1"/>
  <c r="K481" i="1"/>
  <c r="J481" i="1"/>
  <c r="I481" i="1"/>
  <c r="Y480" i="1"/>
  <c r="W480" i="1"/>
  <c r="V480" i="1"/>
  <c r="T480" i="1"/>
  <c r="T479" i="1" s="1"/>
  <c r="R480" i="1"/>
  <c r="Q480" i="1"/>
  <c r="P480" i="1"/>
  <c r="O480" i="1"/>
  <c r="O479" i="1" s="1"/>
  <c r="M480" i="1"/>
  <c r="K480" i="1"/>
  <c r="K479" i="1" s="1"/>
  <c r="J480" i="1"/>
  <c r="I480" i="1"/>
  <c r="Y479" i="1"/>
  <c r="W479" i="1"/>
  <c r="V479" i="1"/>
  <c r="R479" i="1"/>
  <c r="Q479" i="1"/>
  <c r="P479" i="1"/>
  <c r="M479" i="1"/>
  <c r="J479" i="1"/>
  <c r="I479" i="1"/>
  <c r="Q478" i="1"/>
  <c r="M478" i="1"/>
  <c r="X476" i="1"/>
  <c r="Z476" i="1" s="1"/>
  <c r="Z475" i="1" s="1"/>
  <c r="S476" i="1"/>
  <c r="U476" i="1" s="1"/>
  <c r="U475" i="1" s="1"/>
  <c r="Q476" i="1"/>
  <c r="H476" i="1"/>
  <c r="Y475" i="1"/>
  <c r="W475" i="1"/>
  <c r="W472" i="1" s="1"/>
  <c r="W471" i="1" s="1"/>
  <c r="V475" i="1"/>
  <c r="T475" i="1"/>
  <c r="R475" i="1"/>
  <c r="Q475" i="1"/>
  <c r="P475" i="1"/>
  <c r="O475" i="1"/>
  <c r="O472" i="1" s="1"/>
  <c r="O471" i="1" s="1"/>
  <c r="M475" i="1"/>
  <c r="K475" i="1"/>
  <c r="K472" i="1" s="1"/>
  <c r="K471" i="1" s="1"/>
  <c r="J475" i="1"/>
  <c r="I475" i="1"/>
  <c r="G475" i="1"/>
  <c r="G472" i="1" s="1"/>
  <c r="G471" i="1" s="1"/>
  <c r="F475" i="1"/>
  <c r="Z474" i="1"/>
  <c r="X474" i="1"/>
  <c r="U474" i="1"/>
  <c r="U473" i="1" s="1"/>
  <c r="Q474" i="1"/>
  <c r="S474" i="1" s="1"/>
  <c r="S473" i="1" s="1"/>
  <c r="L474" i="1"/>
  <c r="N474" i="1" s="1"/>
  <c r="N473" i="1" s="1"/>
  <c r="H474" i="1"/>
  <c r="Z473" i="1"/>
  <c r="Z472" i="1" s="1"/>
  <c r="Y473" i="1"/>
  <c r="X473" i="1"/>
  <c r="W473" i="1"/>
  <c r="V473" i="1"/>
  <c r="V472" i="1" s="1"/>
  <c r="V471" i="1" s="1"/>
  <c r="V470" i="1" s="1"/>
  <c r="V469" i="1" s="1"/>
  <c r="T473" i="1"/>
  <c r="T472" i="1" s="1"/>
  <c r="T471" i="1" s="1"/>
  <c r="T470" i="1" s="1"/>
  <c r="R473" i="1"/>
  <c r="R472" i="1" s="1"/>
  <c r="R471" i="1" s="1"/>
  <c r="R470" i="1" s="1"/>
  <c r="R469" i="1" s="1"/>
  <c r="P473" i="1"/>
  <c r="P472" i="1" s="1"/>
  <c r="P471" i="1" s="1"/>
  <c r="P470" i="1" s="1"/>
  <c r="O473" i="1"/>
  <c r="M473" i="1"/>
  <c r="L473" i="1"/>
  <c r="K473" i="1"/>
  <c r="J473" i="1"/>
  <c r="J472" i="1" s="1"/>
  <c r="I473" i="1"/>
  <c r="H473" i="1"/>
  <c r="G473" i="1"/>
  <c r="F473" i="1"/>
  <c r="F472" i="1" s="1"/>
  <c r="F471" i="1" s="1"/>
  <c r="F470" i="1" s="1"/>
  <c r="F469" i="1" s="1"/>
  <c r="Y472" i="1"/>
  <c r="Y471" i="1" s="1"/>
  <c r="Y470" i="1" s="1"/>
  <c r="Y469" i="1" s="1"/>
  <c r="U472" i="1"/>
  <c r="U471" i="1" s="1"/>
  <c r="U470" i="1" s="1"/>
  <c r="U469" i="1" s="1"/>
  <c r="M472" i="1"/>
  <c r="M471" i="1" s="1"/>
  <c r="M470" i="1" s="1"/>
  <c r="M469" i="1" s="1"/>
  <c r="I472" i="1"/>
  <c r="I471" i="1" s="1"/>
  <c r="I470" i="1" s="1"/>
  <c r="I469" i="1" s="1"/>
  <c r="Z471" i="1"/>
  <c r="Z470" i="1" s="1"/>
  <c r="Z469" i="1" s="1"/>
  <c r="J471" i="1"/>
  <c r="J470" i="1" s="1"/>
  <c r="J469" i="1" s="1"/>
  <c r="W470" i="1"/>
  <c r="W469" i="1" s="1"/>
  <c r="O470" i="1"/>
  <c r="O469" i="1" s="1"/>
  <c r="K470" i="1"/>
  <c r="K469" i="1" s="1"/>
  <c r="G470" i="1"/>
  <c r="G469" i="1" s="1"/>
  <c r="T469" i="1"/>
  <c r="P469" i="1"/>
  <c r="Z468" i="1"/>
  <c r="U468" i="1"/>
  <c r="U467" i="1" s="1"/>
  <c r="S468" i="1"/>
  <c r="H468" i="1"/>
  <c r="Z467" i="1"/>
  <c r="Y467" i="1"/>
  <c r="W467" i="1"/>
  <c r="V467" i="1"/>
  <c r="T467" i="1"/>
  <c r="S467" i="1"/>
  <c r="R467" i="1"/>
  <c r="P467" i="1"/>
  <c r="O467" i="1"/>
  <c r="M467" i="1"/>
  <c r="M464" i="1" s="1"/>
  <c r="K467" i="1"/>
  <c r="J467" i="1"/>
  <c r="I467" i="1"/>
  <c r="I464" i="1" s="1"/>
  <c r="G467" i="1"/>
  <c r="F467" i="1"/>
  <c r="Z466" i="1"/>
  <c r="X466" i="1"/>
  <c r="Q466" i="1"/>
  <c r="L466" i="1"/>
  <c r="N466" i="1" s="1"/>
  <c r="N465" i="1" s="1"/>
  <c r="H466" i="1"/>
  <c r="Z465" i="1"/>
  <c r="Z464" i="1" s="1"/>
  <c r="Y465" i="1"/>
  <c r="X465" i="1"/>
  <c r="X464" i="1" s="1"/>
  <c r="X460" i="1" s="1"/>
  <c r="X459" i="1" s="1"/>
  <c r="X453" i="1" s="1"/>
  <c r="W465" i="1"/>
  <c r="V465" i="1"/>
  <c r="V464" i="1" s="1"/>
  <c r="T465" i="1"/>
  <c r="T464" i="1" s="1"/>
  <c r="R465" i="1"/>
  <c r="R464" i="1" s="1"/>
  <c r="P465" i="1"/>
  <c r="P464" i="1" s="1"/>
  <c r="O465" i="1"/>
  <c r="M465" i="1"/>
  <c r="L465" i="1"/>
  <c r="K465" i="1"/>
  <c r="J465" i="1"/>
  <c r="J464" i="1" s="1"/>
  <c r="I465" i="1"/>
  <c r="H465" i="1"/>
  <c r="G465" i="1"/>
  <c r="F465" i="1"/>
  <c r="F464" i="1" s="1"/>
  <c r="Y464" i="1"/>
  <c r="W464" i="1"/>
  <c r="O464" i="1"/>
  <c r="K464" i="1"/>
  <c r="G464" i="1"/>
  <c r="Z463" i="1"/>
  <c r="Z462" i="1" s="1"/>
  <c r="Z461" i="1" s="1"/>
  <c r="S463" i="1"/>
  <c r="Q463" i="1"/>
  <c r="H463" i="1"/>
  <c r="Y462" i="1"/>
  <c r="W462" i="1"/>
  <c r="V462" i="1"/>
  <c r="V461" i="1" s="1"/>
  <c r="T462" i="1"/>
  <c r="T461" i="1" s="1"/>
  <c r="R462" i="1"/>
  <c r="R461" i="1" s="1"/>
  <c r="R460" i="1" s="1"/>
  <c r="R459" i="1" s="1"/>
  <c r="Q462" i="1"/>
  <c r="P462" i="1"/>
  <c r="P461" i="1" s="1"/>
  <c r="P460" i="1" s="1"/>
  <c r="P459" i="1" s="1"/>
  <c r="O462" i="1"/>
  <c r="M462" i="1"/>
  <c r="K462" i="1"/>
  <c r="J462" i="1"/>
  <c r="J461" i="1" s="1"/>
  <c r="J460" i="1" s="1"/>
  <c r="J459" i="1" s="1"/>
  <c r="I462" i="1"/>
  <c r="G462" i="1"/>
  <c r="F462" i="1"/>
  <c r="F461" i="1" s="1"/>
  <c r="F460" i="1" s="1"/>
  <c r="F459" i="1" s="1"/>
  <c r="Y461" i="1"/>
  <c r="Y460" i="1" s="1"/>
  <c r="X461" i="1"/>
  <c r="W461" i="1"/>
  <c r="W460" i="1" s="1"/>
  <c r="W459" i="1" s="1"/>
  <c r="W453" i="1" s="1"/>
  <c r="Q461" i="1"/>
  <c r="O461" i="1"/>
  <c r="O460" i="1" s="1"/>
  <c r="O459" i="1" s="1"/>
  <c r="O453" i="1" s="1"/>
  <c r="M461" i="1"/>
  <c r="M460" i="1" s="1"/>
  <c r="K461" i="1"/>
  <c r="K460" i="1" s="1"/>
  <c r="K459" i="1" s="1"/>
  <c r="K453" i="1" s="1"/>
  <c r="I461" i="1"/>
  <c r="G461" i="1"/>
  <c r="G460" i="1" s="1"/>
  <c r="G459" i="1" s="1"/>
  <c r="G453" i="1" s="1"/>
  <c r="T460" i="1"/>
  <c r="T459" i="1" s="1"/>
  <c r="Y459" i="1"/>
  <c r="M459" i="1"/>
  <c r="Z458" i="1"/>
  <c r="Z457" i="1" s="1"/>
  <c r="Z456" i="1" s="1"/>
  <c r="Z455" i="1" s="1"/>
  <c r="Z454" i="1" s="1"/>
  <c r="S458" i="1"/>
  <c r="U458" i="1" s="1"/>
  <c r="U457" i="1" s="1"/>
  <c r="U456" i="1" s="1"/>
  <c r="U455" i="1" s="1"/>
  <c r="U454" i="1" s="1"/>
  <c r="Q458" i="1"/>
  <c r="N458" i="1"/>
  <c r="N457" i="1" s="1"/>
  <c r="N456" i="1" s="1"/>
  <c r="N455" i="1" s="1"/>
  <c r="N454" i="1" s="1"/>
  <c r="H458" i="1"/>
  <c r="L458" i="1" s="1"/>
  <c r="L457" i="1" s="1"/>
  <c r="L456" i="1" s="1"/>
  <c r="L455" i="1" s="1"/>
  <c r="L454" i="1" s="1"/>
  <c r="Y457" i="1"/>
  <c r="W457" i="1"/>
  <c r="V457" i="1"/>
  <c r="T457" i="1"/>
  <c r="R457" i="1"/>
  <c r="Q457" i="1"/>
  <c r="P457" i="1"/>
  <c r="O457" i="1"/>
  <c r="M457" i="1"/>
  <c r="K457" i="1"/>
  <c r="J457" i="1"/>
  <c r="I457" i="1"/>
  <c r="H457" i="1"/>
  <c r="G457" i="1"/>
  <c r="F457" i="1"/>
  <c r="Y456" i="1"/>
  <c r="Y455" i="1" s="1"/>
  <c r="Y454" i="1" s="1"/>
  <c r="Y453" i="1" s="1"/>
  <c r="W456" i="1"/>
  <c r="V456" i="1"/>
  <c r="T456" i="1"/>
  <c r="R456" i="1"/>
  <c r="Q456" i="1"/>
  <c r="P456" i="1"/>
  <c r="O456" i="1"/>
  <c r="M456" i="1"/>
  <c r="K456" i="1"/>
  <c r="J456" i="1"/>
  <c r="I456" i="1"/>
  <c r="H456" i="1"/>
  <c r="G456" i="1"/>
  <c r="F456" i="1"/>
  <c r="W455" i="1"/>
  <c r="V455" i="1"/>
  <c r="T455" i="1"/>
  <c r="R455" i="1"/>
  <c r="Q455" i="1"/>
  <c r="P455" i="1"/>
  <c r="O455" i="1"/>
  <c r="M455" i="1"/>
  <c r="K455" i="1"/>
  <c r="J455" i="1"/>
  <c r="I455" i="1"/>
  <c r="H455" i="1"/>
  <c r="G455" i="1"/>
  <c r="F455" i="1"/>
  <c r="W454" i="1"/>
  <c r="V454" i="1"/>
  <c r="T454" i="1"/>
  <c r="R454" i="1"/>
  <c r="Q454" i="1"/>
  <c r="P454" i="1"/>
  <c r="O454" i="1"/>
  <c r="M454" i="1"/>
  <c r="K454" i="1"/>
  <c r="J454" i="1"/>
  <c r="J453" i="1" s="1"/>
  <c r="I454" i="1"/>
  <c r="H454" i="1"/>
  <c r="G454" i="1"/>
  <c r="F454" i="1"/>
  <c r="M453" i="1"/>
  <c r="Z452" i="1"/>
  <c r="X452" i="1"/>
  <c r="Q452" i="1"/>
  <c r="L452" i="1"/>
  <c r="N452" i="1" s="1"/>
  <c r="N451" i="1" s="1"/>
  <c r="N450" i="1" s="1"/>
  <c r="N449" i="1" s="1"/>
  <c r="N448" i="1" s="1"/>
  <c r="N447" i="1" s="1"/>
  <c r="H452" i="1"/>
  <c r="Z451" i="1"/>
  <c r="Z450" i="1" s="1"/>
  <c r="Z449" i="1" s="1"/>
  <c r="Z448" i="1" s="1"/>
  <c r="Y451" i="1"/>
  <c r="X451" i="1"/>
  <c r="X450" i="1" s="1"/>
  <c r="X449" i="1" s="1"/>
  <c r="X448" i="1" s="1"/>
  <c r="X447" i="1" s="1"/>
  <c r="W451" i="1"/>
  <c r="V451" i="1"/>
  <c r="V450" i="1" s="1"/>
  <c r="V449" i="1" s="1"/>
  <c r="V448" i="1" s="1"/>
  <c r="V447" i="1" s="1"/>
  <c r="T451" i="1"/>
  <c r="T450" i="1" s="1"/>
  <c r="R451" i="1"/>
  <c r="R450" i="1" s="1"/>
  <c r="R449" i="1" s="1"/>
  <c r="R448" i="1" s="1"/>
  <c r="P451" i="1"/>
  <c r="P450" i="1" s="1"/>
  <c r="O451" i="1"/>
  <c r="M451" i="1"/>
  <c r="L451" i="1"/>
  <c r="L450" i="1" s="1"/>
  <c r="K451" i="1"/>
  <c r="J451" i="1"/>
  <c r="J450" i="1" s="1"/>
  <c r="J449" i="1" s="1"/>
  <c r="J448" i="1" s="1"/>
  <c r="I451" i="1"/>
  <c r="H451" i="1"/>
  <c r="H450" i="1" s="1"/>
  <c r="G451" i="1"/>
  <c r="F451" i="1"/>
  <c r="F450" i="1" s="1"/>
  <c r="F449" i="1" s="1"/>
  <c r="F448" i="1" s="1"/>
  <c r="Y450" i="1"/>
  <c r="Y449" i="1" s="1"/>
  <c r="Y448" i="1" s="1"/>
  <c r="Y447" i="1" s="1"/>
  <c r="W450" i="1"/>
  <c r="W449" i="1" s="1"/>
  <c r="W448" i="1" s="1"/>
  <c r="W447" i="1" s="1"/>
  <c r="O450" i="1"/>
  <c r="O449" i="1" s="1"/>
  <c r="O448" i="1" s="1"/>
  <c r="O447" i="1" s="1"/>
  <c r="M450" i="1"/>
  <c r="M449" i="1" s="1"/>
  <c r="K450" i="1"/>
  <c r="K449" i="1" s="1"/>
  <c r="K448" i="1" s="1"/>
  <c r="K447" i="1" s="1"/>
  <c r="I450" i="1"/>
  <c r="I449" i="1" s="1"/>
  <c r="I448" i="1" s="1"/>
  <c r="I447" i="1" s="1"/>
  <c r="G450" i="1"/>
  <c r="G449" i="1" s="1"/>
  <c r="G448" i="1" s="1"/>
  <c r="G447" i="1" s="1"/>
  <c r="T449" i="1"/>
  <c r="T448" i="1" s="1"/>
  <c r="T447" i="1" s="1"/>
  <c r="P449" i="1"/>
  <c r="P448" i="1" s="1"/>
  <c r="P447" i="1" s="1"/>
  <c r="L449" i="1"/>
  <c r="L448" i="1" s="1"/>
  <c r="L447" i="1" s="1"/>
  <c r="H449" i="1"/>
  <c r="H448" i="1" s="1"/>
  <c r="H447" i="1" s="1"/>
  <c r="M448" i="1"/>
  <c r="M447" i="1" s="1"/>
  <c r="Z447" i="1"/>
  <c r="R447" i="1"/>
  <c r="J447" i="1"/>
  <c r="F447" i="1"/>
  <c r="Z445" i="1"/>
  <c r="X445" i="1"/>
  <c r="Q445" i="1"/>
  <c r="S445" i="1" s="1"/>
  <c r="L445" i="1"/>
  <c r="N445" i="1" s="1"/>
  <c r="N444" i="1" s="1"/>
  <c r="N443" i="1" s="1"/>
  <c r="H445" i="1"/>
  <c r="Z444" i="1"/>
  <c r="Y444" i="1"/>
  <c r="X444" i="1"/>
  <c r="X443" i="1" s="1"/>
  <c r="X442" i="1" s="1"/>
  <c r="X441" i="1" s="1"/>
  <c r="W444" i="1"/>
  <c r="V444" i="1"/>
  <c r="T444" i="1"/>
  <c r="T443" i="1" s="1"/>
  <c r="T442" i="1" s="1"/>
  <c r="T441" i="1" s="1"/>
  <c r="T440" i="1" s="1"/>
  <c r="T439" i="1" s="1"/>
  <c r="R444" i="1"/>
  <c r="Q444" i="1"/>
  <c r="P444" i="1"/>
  <c r="P443" i="1" s="1"/>
  <c r="P442" i="1" s="1"/>
  <c r="P441" i="1" s="1"/>
  <c r="O444" i="1"/>
  <c r="M444" i="1"/>
  <c r="L444" i="1"/>
  <c r="L443" i="1" s="1"/>
  <c r="L442" i="1" s="1"/>
  <c r="L441" i="1" s="1"/>
  <c r="K444" i="1"/>
  <c r="J444" i="1"/>
  <c r="I444" i="1"/>
  <c r="H444" i="1"/>
  <c r="H443" i="1" s="1"/>
  <c r="H442" i="1" s="1"/>
  <c r="H441" i="1" s="1"/>
  <c r="H440" i="1" s="1"/>
  <c r="H439" i="1" s="1"/>
  <c r="G444" i="1"/>
  <c r="F444" i="1"/>
  <c r="Z443" i="1"/>
  <c r="Y443" i="1"/>
  <c r="Y442" i="1" s="1"/>
  <c r="Y441" i="1" s="1"/>
  <c r="Y440" i="1" s="1"/>
  <c r="W443" i="1"/>
  <c r="V443" i="1"/>
  <c r="R443" i="1"/>
  <c r="Q443" i="1"/>
  <c r="Q442" i="1" s="1"/>
  <c r="Q441" i="1" s="1"/>
  <c r="Q440" i="1" s="1"/>
  <c r="O443" i="1"/>
  <c r="M443" i="1"/>
  <c r="M442" i="1" s="1"/>
  <c r="M441" i="1" s="1"/>
  <c r="M440" i="1" s="1"/>
  <c r="K443" i="1"/>
  <c r="J443" i="1"/>
  <c r="I443" i="1"/>
  <c r="I442" i="1" s="1"/>
  <c r="I441" i="1" s="1"/>
  <c r="I440" i="1" s="1"/>
  <c r="I439" i="1" s="1"/>
  <c r="G443" i="1"/>
  <c r="G442" i="1" s="1"/>
  <c r="F443" i="1"/>
  <c r="Z442" i="1"/>
  <c r="Z441" i="1" s="1"/>
  <c r="Z440" i="1" s="1"/>
  <c r="Z439" i="1" s="1"/>
  <c r="W442" i="1"/>
  <c r="V442" i="1"/>
  <c r="V441" i="1" s="1"/>
  <c r="V440" i="1" s="1"/>
  <c r="V439" i="1" s="1"/>
  <c r="R442" i="1"/>
  <c r="R441" i="1" s="1"/>
  <c r="R440" i="1" s="1"/>
  <c r="R439" i="1" s="1"/>
  <c r="O442" i="1"/>
  <c r="N442" i="1"/>
  <c r="N441" i="1" s="1"/>
  <c r="N440" i="1" s="1"/>
  <c r="N439" i="1" s="1"/>
  <c r="K442" i="1"/>
  <c r="J442" i="1"/>
  <c r="J441" i="1" s="1"/>
  <c r="J440" i="1" s="1"/>
  <c r="J439" i="1" s="1"/>
  <c r="F442" i="1"/>
  <c r="F441" i="1" s="1"/>
  <c r="F440" i="1" s="1"/>
  <c r="F439" i="1" s="1"/>
  <c r="W441" i="1"/>
  <c r="W440" i="1" s="1"/>
  <c r="W439" i="1" s="1"/>
  <c r="O441" i="1"/>
  <c r="O440" i="1" s="1"/>
  <c r="O439" i="1" s="1"/>
  <c r="K441" i="1"/>
  <c r="K440" i="1" s="1"/>
  <c r="K439" i="1" s="1"/>
  <c r="G441" i="1"/>
  <c r="G440" i="1" s="1"/>
  <c r="G439" i="1" s="1"/>
  <c r="X440" i="1"/>
  <c r="X439" i="1" s="1"/>
  <c r="P440" i="1"/>
  <c r="P439" i="1" s="1"/>
  <c r="L440" i="1"/>
  <c r="L439" i="1" s="1"/>
  <c r="Y439" i="1"/>
  <c r="Q439" i="1"/>
  <c r="M439" i="1"/>
  <c r="Z438" i="1"/>
  <c r="X438" i="1"/>
  <c r="Q438" i="1"/>
  <c r="L438" i="1"/>
  <c r="N438" i="1" s="1"/>
  <c r="N437" i="1" s="1"/>
  <c r="N436" i="1" s="1"/>
  <c r="N435" i="1" s="1"/>
  <c r="N434" i="1" s="1"/>
  <c r="N433" i="1" s="1"/>
  <c r="H438" i="1"/>
  <c r="Z437" i="1"/>
  <c r="Z436" i="1" s="1"/>
  <c r="Z435" i="1" s="1"/>
  <c r="Z434" i="1" s="1"/>
  <c r="Y437" i="1"/>
  <c r="X437" i="1"/>
  <c r="W437" i="1"/>
  <c r="V437" i="1"/>
  <c r="V436" i="1" s="1"/>
  <c r="V435" i="1" s="1"/>
  <c r="V434" i="1" s="1"/>
  <c r="V433" i="1" s="1"/>
  <c r="T437" i="1"/>
  <c r="R437" i="1"/>
  <c r="R436" i="1" s="1"/>
  <c r="R435" i="1" s="1"/>
  <c r="R434" i="1" s="1"/>
  <c r="P437" i="1"/>
  <c r="O437" i="1"/>
  <c r="M437" i="1"/>
  <c r="L437" i="1"/>
  <c r="K437" i="1"/>
  <c r="J437" i="1"/>
  <c r="J436" i="1" s="1"/>
  <c r="J435" i="1" s="1"/>
  <c r="J434" i="1" s="1"/>
  <c r="I437" i="1"/>
  <c r="H437" i="1"/>
  <c r="G437" i="1"/>
  <c r="F437" i="1"/>
  <c r="F436" i="1" s="1"/>
  <c r="F435" i="1" s="1"/>
  <c r="F434" i="1" s="1"/>
  <c r="Y436" i="1"/>
  <c r="X436" i="1"/>
  <c r="W436" i="1"/>
  <c r="W435" i="1" s="1"/>
  <c r="W434" i="1" s="1"/>
  <c r="W433" i="1" s="1"/>
  <c r="T436" i="1"/>
  <c r="P436" i="1"/>
  <c r="O436" i="1"/>
  <c r="O435" i="1" s="1"/>
  <c r="O434" i="1" s="1"/>
  <c r="O433" i="1" s="1"/>
  <c r="M436" i="1"/>
  <c r="L436" i="1"/>
  <c r="K436" i="1"/>
  <c r="K435" i="1" s="1"/>
  <c r="K434" i="1" s="1"/>
  <c r="K433" i="1" s="1"/>
  <c r="I436" i="1"/>
  <c r="H436" i="1"/>
  <c r="G436" i="1"/>
  <c r="G435" i="1" s="1"/>
  <c r="G434" i="1" s="1"/>
  <c r="G433" i="1" s="1"/>
  <c r="Y435" i="1"/>
  <c r="X435" i="1"/>
  <c r="X434" i="1" s="1"/>
  <c r="X433" i="1" s="1"/>
  <c r="T435" i="1"/>
  <c r="T434" i="1" s="1"/>
  <c r="T433" i="1" s="1"/>
  <c r="P435" i="1"/>
  <c r="P434" i="1" s="1"/>
  <c r="P433" i="1" s="1"/>
  <c r="M435" i="1"/>
  <c r="L435" i="1"/>
  <c r="L434" i="1" s="1"/>
  <c r="L433" i="1" s="1"/>
  <c r="I435" i="1"/>
  <c r="H435" i="1"/>
  <c r="H434" i="1" s="1"/>
  <c r="H433" i="1" s="1"/>
  <c r="Y434" i="1"/>
  <c r="Y433" i="1" s="1"/>
  <c r="M434" i="1"/>
  <c r="M433" i="1" s="1"/>
  <c r="I434" i="1"/>
  <c r="I433" i="1" s="1"/>
  <c r="Z433" i="1"/>
  <c r="R433" i="1"/>
  <c r="J433" i="1"/>
  <c r="F433" i="1"/>
  <c r="Z432" i="1"/>
  <c r="Z431" i="1" s="1"/>
  <c r="U432" i="1"/>
  <c r="U431" i="1" s="1"/>
  <c r="S432" i="1"/>
  <c r="H432" i="1"/>
  <c r="L432" i="1" s="1"/>
  <c r="L431" i="1" s="1"/>
  <c r="Y431" i="1"/>
  <c r="W431" i="1"/>
  <c r="V431" i="1"/>
  <c r="T431" i="1"/>
  <c r="T428" i="1" s="1"/>
  <c r="T427" i="1" s="1"/>
  <c r="S431" i="1"/>
  <c r="R431" i="1"/>
  <c r="P431" i="1"/>
  <c r="O431" i="1"/>
  <c r="O428" i="1" s="1"/>
  <c r="O427" i="1" s="1"/>
  <c r="M431" i="1"/>
  <c r="K431" i="1"/>
  <c r="K428" i="1" s="1"/>
  <c r="K427" i="1" s="1"/>
  <c r="J431" i="1"/>
  <c r="I431" i="1"/>
  <c r="G431" i="1"/>
  <c r="F431" i="1"/>
  <c r="Z430" i="1"/>
  <c r="S430" i="1"/>
  <c r="L430" i="1"/>
  <c r="N430" i="1" s="1"/>
  <c r="N429" i="1" s="1"/>
  <c r="H430" i="1"/>
  <c r="Z429" i="1"/>
  <c r="Y429" i="1"/>
  <c r="W429" i="1"/>
  <c r="V429" i="1"/>
  <c r="T429" i="1"/>
  <c r="R429" i="1"/>
  <c r="P429" i="1"/>
  <c r="P428" i="1" s="1"/>
  <c r="P427" i="1" s="1"/>
  <c r="O429" i="1"/>
  <c r="M429" i="1"/>
  <c r="L429" i="1"/>
  <c r="K429" i="1"/>
  <c r="J429" i="1"/>
  <c r="I429" i="1"/>
  <c r="H429" i="1"/>
  <c r="G429" i="1"/>
  <c r="F429" i="1"/>
  <c r="Y428" i="1"/>
  <c r="Y427" i="1" s="1"/>
  <c r="W428" i="1"/>
  <c r="V428" i="1"/>
  <c r="R428" i="1"/>
  <c r="R427" i="1" s="1"/>
  <c r="M428" i="1"/>
  <c r="J428" i="1"/>
  <c r="I428" i="1"/>
  <c r="G428" i="1"/>
  <c r="G427" i="1" s="1"/>
  <c r="F428" i="1"/>
  <c r="W427" i="1"/>
  <c r="V427" i="1"/>
  <c r="M427" i="1"/>
  <c r="J427" i="1"/>
  <c r="I427" i="1"/>
  <c r="F427" i="1"/>
  <c r="X426" i="1"/>
  <c r="Z426" i="1" s="1"/>
  <c r="Z425" i="1" s="1"/>
  <c r="Z424" i="1" s="1"/>
  <c r="Z423" i="1" s="1"/>
  <c r="S426" i="1"/>
  <c r="U426" i="1" s="1"/>
  <c r="U425" i="1" s="1"/>
  <c r="U424" i="1" s="1"/>
  <c r="Q426" i="1"/>
  <c r="H426" i="1"/>
  <c r="Y425" i="1"/>
  <c r="X425" i="1"/>
  <c r="W425" i="1"/>
  <c r="W424" i="1" s="1"/>
  <c r="W423" i="1" s="1"/>
  <c r="W422" i="1" s="1"/>
  <c r="V425" i="1"/>
  <c r="T425" i="1"/>
  <c r="S425" i="1"/>
  <c r="S424" i="1" s="1"/>
  <c r="S423" i="1" s="1"/>
  <c r="R425" i="1"/>
  <c r="Q425" i="1"/>
  <c r="P425" i="1"/>
  <c r="O425" i="1"/>
  <c r="O424" i="1" s="1"/>
  <c r="O423" i="1" s="1"/>
  <c r="M425" i="1"/>
  <c r="K425" i="1"/>
  <c r="K424" i="1" s="1"/>
  <c r="K423" i="1" s="1"/>
  <c r="J425" i="1"/>
  <c r="I425" i="1"/>
  <c r="G425" i="1"/>
  <c r="G424" i="1" s="1"/>
  <c r="G423" i="1" s="1"/>
  <c r="F425" i="1"/>
  <c r="Y424" i="1"/>
  <c r="X424" i="1"/>
  <c r="X423" i="1" s="1"/>
  <c r="X422" i="1" s="1"/>
  <c r="X411" i="1" s="1"/>
  <c r="V424" i="1"/>
  <c r="T424" i="1"/>
  <c r="T423" i="1" s="1"/>
  <c r="R424" i="1"/>
  <c r="Q424" i="1"/>
  <c r="P424" i="1"/>
  <c r="P423" i="1" s="1"/>
  <c r="P422" i="1" s="1"/>
  <c r="M424" i="1"/>
  <c r="J424" i="1"/>
  <c r="I424" i="1"/>
  <c r="F424" i="1"/>
  <c r="Y423" i="1"/>
  <c r="V423" i="1"/>
  <c r="U423" i="1"/>
  <c r="R423" i="1"/>
  <c r="Q423" i="1"/>
  <c r="Q422" i="1" s="1"/>
  <c r="Q411" i="1" s="1"/>
  <c r="M423" i="1"/>
  <c r="M422" i="1" s="1"/>
  <c r="J423" i="1"/>
  <c r="I423" i="1"/>
  <c r="I422" i="1" s="1"/>
  <c r="F423" i="1"/>
  <c r="V422" i="1"/>
  <c r="R422" i="1"/>
  <c r="J422" i="1"/>
  <c r="F422" i="1"/>
  <c r="Z421" i="1"/>
  <c r="S421" i="1"/>
  <c r="U421" i="1" s="1"/>
  <c r="U420" i="1" s="1"/>
  <c r="U419" i="1" s="1"/>
  <c r="U418" i="1" s="1"/>
  <c r="N421" i="1"/>
  <c r="N420" i="1" s="1"/>
  <c r="H421" i="1"/>
  <c r="L421" i="1" s="1"/>
  <c r="L420" i="1" s="1"/>
  <c r="L419" i="1" s="1"/>
  <c r="L418" i="1" s="1"/>
  <c r="Z420" i="1"/>
  <c r="Y420" i="1"/>
  <c r="Y419" i="1" s="1"/>
  <c r="Y418" i="1" s="1"/>
  <c r="Y417" i="1" s="1"/>
  <c r="W420" i="1"/>
  <c r="V420" i="1"/>
  <c r="T420" i="1"/>
  <c r="T419" i="1" s="1"/>
  <c r="T418" i="1" s="1"/>
  <c r="T417" i="1" s="1"/>
  <c r="S420" i="1"/>
  <c r="R420" i="1"/>
  <c r="P420" i="1"/>
  <c r="O420" i="1"/>
  <c r="O419" i="1" s="1"/>
  <c r="O418" i="1" s="1"/>
  <c r="O417" i="1" s="1"/>
  <c r="M420" i="1"/>
  <c r="K420" i="1"/>
  <c r="K419" i="1" s="1"/>
  <c r="K418" i="1" s="1"/>
  <c r="K417" i="1" s="1"/>
  <c r="J420" i="1"/>
  <c r="I420" i="1"/>
  <c r="H420" i="1"/>
  <c r="G420" i="1"/>
  <c r="G419" i="1" s="1"/>
  <c r="G418" i="1" s="1"/>
  <c r="G417" i="1" s="1"/>
  <c r="F420" i="1"/>
  <c r="Z419" i="1"/>
  <c r="W419" i="1"/>
  <c r="W418" i="1" s="1"/>
  <c r="W417" i="1" s="1"/>
  <c r="V419" i="1"/>
  <c r="S419" i="1"/>
  <c r="S418" i="1" s="1"/>
  <c r="S417" i="1" s="1"/>
  <c r="R419" i="1"/>
  <c r="P419" i="1"/>
  <c r="N419" i="1"/>
  <c r="N418" i="1" s="1"/>
  <c r="N417" i="1" s="1"/>
  <c r="M419" i="1"/>
  <c r="J419" i="1"/>
  <c r="J418" i="1" s="1"/>
  <c r="J417" i="1" s="1"/>
  <c r="I419" i="1"/>
  <c r="H419" i="1"/>
  <c r="F419" i="1"/>
  <c r="F418" i="1" s="1"/>
  <c r="F417" i="1" s="1"/>
  <c r="Z418" i="1"/>
  <c r="V418" i="1"/>
  <c r="V417" i="1" s="1"/>
  <c r="R418" i="1"/>
  <c r="R417" i="1" s="1"/>
  <c r="P418" i="1"/>
  <c r="M418" i="1"/>
  <c r="M417" i="1" s="1"/>
  <c r="I418" i="1"/>
  <c r="I417" i="1" s="1"/>
  <c r="H418" i="1"/>
  <c r="Z417" i="1"/>
  <c r="U417" i="1"/>
  <c r="P417" i="1"/>
  <c r="L417" i="1"/>
  <c r="H417" i="1"/>
  <c r="Z416" i="1"/>
  <c r="U416" i="1"/>
  <c r="U415" i="1" s="1"/>
  <c r="S416" i="1"/>
  <c r="H416" i="1"/>
  <c r="Z415" i="1"/>
  <c r="Y415" i="1"/>
  <c r="W415" i="1"/>
  <c r="V415" i="1"/>
  <c r="V414" i="1" s="1"/>
  <c r="V413" i="1" s="1"/>
  <c r="V412" i="1" s="1"/>
  <c r="T415" i="1"/>
  <c r="S415" i="1"/>
  <c r="R415" i="1"/>
  <c r="R414" i="1" s="1"/>
  <c r="R413" i="1" s="1"/>
  <c r="R412" i="1" s="1"/>
  <c r="R411" i="1" s="1"/>
  <c r="R400" i="1" s="1"/>
  <c r="P415" i="1"/>
  <c r="O415" i="1"/>
  <c r="M415" i="1"/>
  <c r="M414" i="1" s="1"/>
  <c r="M413" i="1" s="1"/>
  <c r="M412" i="1" s="1"/>
  <c r="K415" i="1"/>
  <c r="J415" i="1"/>
  <c r="I415" i="1"/>
  <c r="I414" i="1" s="1"/>
  <c r="I413" i="1" s="1"/>
  <c r="I412" i="1" s="1"/>
  <c r="I411" i="1" s="1"/>
  <c r="I400" i="1" s="1"/>
  <c r="G415" i="1"/>
  <c r="F415" i="1"/>
  <c r="Z414" i="1"/>
  <c r="Z413" i="1" s="1"/>
  <c r="Z412" i="1" s="1"/>
  <c r="Y414" i="1"/>
  <c r="W414" i="1"/>
  <c r="U414" i="1"/>
  <c r="U413" i="1" s="1"/>
  <c r="U412" i="1" s="1"/>
  <c r="T414" i="1"/>
  <c r="S414" i="1"/>
  <c r="P414" i="1"/>
  <c r="P413" i="1" s="1"/>
  <c r="P412" i="1" s="1"/>
  <c r="O414" i="1"/>
  <c r="K414" i="1"/>
  <c r="J414" i="1"/>
  <c r="G414" i="1"/>
  <c r="F414" i="1"/>
  <c r="Y413" i="1"/>
  <c r="Y412" i="1" s="1"/>
  <c r="W413" i="1"/>
  <c r="T413" i="1"/>
  <c r="T412" i="1" s="1"/>
  <c r="S413" i="1"/>
  <c r="O413" i="1"/>
  <c r="O412" i="1" s="1"/>
  <c r="K413" i="1"/>
  <c r="K412" i="1" s="1"/>
  <c r="J413" i="1"/>
  <c r="G413" i="1"/>
  <c r="G412" i="1" s="1"/>
  <c r="F413" i="1"/>
  <c r="W412" i="1"/>
  <c r="W411" i="1" s="1"/>
  <c r="S412" i="1"/>
  <c r="J412" i="1"/>
  <c r="F412" i="1"/>
  <c r="F411" i="1" s="1"/>
  <c r="F400" i="1" s="1"/>
  <c r="U410" i="1"/>
  <c r="L410" i="1"/>
  <c r="N410" i="1" s="1"/>
  <c r="U408" i="1"/>
  <c r="J408" i="1"/>
  <c r="L408" i="1" s="1"/>
  <c r="U407" i="1"/>
  <c r="J407" i="1"/>
  <c r="J404" i="1" s="1"/>
  <c r="J403" i="1" s="1"/>
  <c r="J402" i="1" s="1"/>
  <c r="J401" i="1" s="1"/>
  <c r="U406" i="1"/>
  <c r="N406" i="1"/>
  <c r="N405" i="1" s="1"/>
  <c r="L406" i="1"/>
  <c r="U405" i="1"/>
  <c r="L405" i="1"/>
  <c r="J405" i="1"/>
  <c r="U404" i="1"/>
  <c r="U403" i="1" s="1"/>
  <c r="U402" i="1"/>
  <c r="U401" i="1" s="1"/>
  <c r="X399" i="1"/>
  <c r="Z399" i="1" s="1"/>
  <c r="Z398" i="1" s="1"/>
  <c r="Z397" i="1" s="1"/>
  <c r="S399" i="1"/>
  <c r="U399" i="1" s="1"/>
  <c r="U398" i="1" s="1"/>
  <c r="U397" i="1" s="1"/>
  <c r="Q399" i="1"/>
  <c r="H399" i="1"/>
  <c r="Y398" i="1"/>
  <c r="X398" i="1"/>
  <c r="W398" i="1"/>
  <c r="W397" i="1" s="1"/>
  <c r="V398" i="1"/>
  <c r="T398" i="1"/>
  <c r="S398" i="1"/>
  <c r="S397" i="1" s="1"/>
  <c r="R398" i="1"/>
  <c r="Q398" i="1"/>
  <c r="P398" i="1"/>
  <c r="O398" i="1"/>
  <c r="O397" i="1" s="1"/>
  <c r="M398" i="1"/>
  <c r="K398" i="1"/>
  <c r="K397" i="1" s="1"/>
  <c r="J398" i="1"/>
  <c r="I398" i="1"/>
  <c r="G398" i="1"/>
  <c r="G397" i="1" s="1"/>
  <c r="F398" i="1"/>
  <c r="Y397" i="1"/>
  <c r="X397" i="1"/>
  <c r="V397" i="1"/>
  <c r="T397" i="1"/>
  <c r="R397" i="1"/>
  <c r="Q397" i="1"/>
  <c r="P397" i="1"/>
  <c r="P391" i="1" s="1"/>
  <c r="P390" i="1" s="1"/>
  <c r="P389" i="1" s="1"/>
  <c r="P388" i="1" s="1"/>
  <c r="M397" i="1"/>
  <c r="J397" i="1"/>
  <c r="I397" i="1"/>
  <c r="F397" i="1"/>
  <c r="Z396" i="1"/>
  <c r="U396" i="1"/>
  <c r="U395" i="1" s="1"/>
  <c r="S396" i="1"/>
  <c r="H396" i="1"/>
  <c r="Z395" i="1"/>
  <c r="Y395" i="1"/>
  <c r="W395" i="1"/>
  <c r="V395" i="1"/>
  <c r="T395" i="1"/>
  <c r="S395" i="1"/>
  <c r="R395" i="1"/>
  <c r="P395" i="1"/>
  <c r="O395" i="1"/>
  <c r="M395" i="1"/>
  <c r="M392" i="1" s="1"/>
  <c r="M391" i="1" s="1"/>
  <c r="M390" i="1" s="1"/>
  <c r="M389" i="1" s="1"/>
  <c r="M388" i="1" s="1"/>
  <c r="K395" i="1"/>
  <c r="J395" i="1"/>
  <c r="I395" i="1"/>
  <c r="I392" i="1" s="1"/>
  <c r="I391" i="1" s="1"/>
  <c r="G395" i="1"/>
  <c r="F395" i="1"/>
  <c r="Z394" i="1"/>
  <c r="Z393" i="1" s="1"/>
  <c r="Z392" i="1" s="1"/>
  <c r="X394" i="1"/>
  <c r="Q394" i="1"/>
  <c r="L394" i="1"/>
  <c r="N394" i="1" s="1"/>
  <c r="H394" i="1"/>
  <c r="Y393" i="1"/>
  <c r="X393" i="1"/>
  <c r="W393" i="1"/>
  <c r="V393" i="1"/>
  <c r="T393" i="1"/>
  <c r="R393" i="1"/>
  <c r="R392" i="1" s="1"/>
  <c r="R391" i="1" s="1"/>
  <c r="R390" i="1" s="1"/>
  <c r="R389" i="1" s="1"/>
  <c r="R388" i="1" s="1"/>
  <c r="P393" i="1"/>
  <c r="O393" i="1"/>
  <c r="N393" i="1"/>
  <c r="M393" i="1"/>
  <c r="L393" i="1"/>
  <c r="K393" i="1"/>
  <c r="J393" i="1"/>
  <c r="J392" i="1" s="1"/>
  <c r="J391" i="1" s="1"/>
  <c r="J390" i="1" s="1"/>
  <c r="J389" i="1" s="1"/>
  <c r="J388" i="1" s="1"/>
  <c r="I393" i="1"/>
  <c r="H393" i="1"/>
  <c r="G393" i="1"/>
  <c r="F393" i="1"/>
  <c r="F392" i="1" s="1"/>
  <c r="F391" i="1" s="1"/>
  <c r="F390" i="1" s="1"/>
  <c r="Y392" i="1"/>
  <c r="X392" i="1"/>
  <c r="W392" i="1"/>
  <c r="T392" i="1"/>
  <c r="P392" i="1"/>
  <c r="O392" i="1"/>
  <c r="O391" i="1" s="1"/>
  <c r="O390" i="1" s="1"/>
  <c r="O389" i="1" s="1"/>
  <c r="K392" i="1"/>
  <c r="K391" i="1" s="1"/>
  <c r="K390" i="1" s="1"/>
  <c r="K389" i="1" s="1"/>
  <c r="G392" i="1"/>
  <c r="Y391" i="1"/>
  <c r="X391" i="1"/>
  <c r="X390" i="1" s="1"/>
  <c r="X389" i="1" s="1"/>
  <c r="X388" i="1" s="1"/>
  <c r="T391" i="1"/>
  <c r="T390" i="1" s="1"/>
  <c r="T389" i="1" s="1"/>
  <c r="T388" i="1" s="1"/>
  <c r="Y390" i="1"/>
  <c r="Y389" i="1" s="1"/>
  <c r="Y388" i="1" s="1"/>
  <c r="I390" i="1"/>
  <c r="I389" i="1" s="1"/>
  <c r="I388" i="1" s="1"/>
  <c r="F389" i="1"/>
  <c r="F388" i="1" s="1"/>
  <c r="O388" i="1"/>
  <c r="K388" i="1"/>
  <c r="Y387" i="1"/>
  <c r="X387" i="1"/>
  <c r="S387" i="1"/>
  <c r="U387" i="1" s="1"/>
  <c r="U386" i="1" s="1"/>
  <c r="U385" i="1" s="1"/>
  <c r="U384" i="1" s="1"/>
  <c r="U383" i="1" s="1"/>
  <c r="Q387" i="1"/>
  <c r="N387" i="1"/>
  <c r="N386" i="1" s="1"/>
  <c r="H387" i="1"/>
  <c r="L387" i="1" s="1"/>
  <c r="L386" i="1" s="1"/>
  <c r="L385" i="1" s="1"/>
  <c r="L384" i="1" s="1"/>
  <c r="Y386" i="1"/>
  <c r="Y385" i="1" s="1"/>
  <c r="Y384" i="1" s="1"/>
  <c r="Y383" i="1" s="1"/>
  <c r="W386" i="1"/>
  <c r="W385" i="1" s="1"/>
  <c r="V386" i="1"/>
  <c r="T386" i="1"/>
  <c r="S386" i="1"/>
  <c r="S385" i="1" s="1"/>
  <c r="R386" i="1"/>
  <c r="Q386" i="1"/>
  <c r="Q385" i="1" s="1"/>
  <c r="Q384" i="1" s="1"/>
  <c r="Q383" i="1" s="1"/>
  <c r="P386" i="1"/>
  <c r="O386" i="1"/>
  <c r="M386" i="1"/>
  <c r="M385" i="1" s="1"/>
  <c r="M384" i="1" s="1"/>
  <c r="M383" i="1" s="1"/>
  <c r="K386" i="1"/>
  <c r="J386" i="1"/>
  <c r="I386" i="1"/>
  <c r="I385" i="1" s="1"/>
  <c r="I384" i="1" s="1"/>
  <c r="I383" i="1" s="1"/>
  <c r="G386" i="1"/>
  <c r="F386" i="1"/>
  <c r="V385" i="1"/>
  <c r="V384" i="1" s="1"/>
  <c r="V383" i="1" s="1"/>
  <c r="T385" i="1"/>
  <c r="T384" i="1" s="1"/>
  <c r="T383" i="1" s="1"/>
  <c r="R385" i="1"/>
  <c r="R384" i="1" s="1"/>
  <c r="R383" i="1" s="1"/>
  <c r="P385" i="1"/>
  <c r="P384" i="1" s="1"/>
  <c r="P383" i="1" s="1"/>
  <c r="O385" i="1"/>
  <c r="N385" i="1"/>
  <c r="N384" i="1" s="1"/>
  <c r="N383" i="1" s="1"/>
  <c r="K385" i="1"/>
  <c r="J385" i="1"/>
  <c r="J384" i="1" s="1"/>
  <c r="J383" i="1" s="1"/>
  <c r="G385" i="1"/>
  <c r="F385" i="1"/>
  <c r="F384" i="1" s="1"/>
  <c r="F383" i="1" s="1"/>
  <c r="W384" i="1"/>
  <c r="W383" i="1" s="1"/>
  <c r="S384" i="1"/>
  <c r="S383" i="1" s="1"/>
  <c r="O384" i="1"/>
  <c r="O383" i="1" s="1"/>
  <c r="K384" i="1"/>
  <c r="K383" i="1" s="1"/>
  <c r="G384" i="1"/>
  <c r="G383" i="1" s="1"/>
  <c r="L383" i="1"/>
  <c r="X382" i="1"/>
  <c r="S382" i="1"/>
  <c r="U382" i="1" s="1"/>
  <c r="U381" i="1" s="1"/>
  <c r="U380" i="1" s="1"/>
  <c r="U379" i="1" s="1"/>
  <c r="Q382" i="1"/>
  <c r="N382" i="1"/>
  <c r="N381" i="1" s="1"/>
  <c r="N380" i="1" s="1"/>
  <c r="N379" i="1" s="1"/>
  <c r="M382" i="1"/>
  <c r="L382" i="1"/>
  <c r="H382" i="1"/>
  <c r="Y381" i="1"/>
  <c r="W381" i="1"/>
  <c r="V381" i="1"/>
  <c r="V380" i="1" s="1"/>
  <c r="V379" i="1" s="1"/>
  <c r="T381" i="1"/>
  <c r="T380" i="1" s="1"/>
  <c r="R381" i="1"/>
  <c r="R380" i="1" s="1"/>
  <c r="R379" i="1" s="1"/>
  <c r="Q381" i="1"/>
  <c r="P381" i="1"/>
  <c r="P380" i="1" s="1"/>
  <c r="P379" i="1" s="1"/>
  <c r="O381" i="1"/>
  <c r="M381" i="1"/>
  <c r="L381" i="1"/>
  <c r="L380" i="1" s="1"/>
  <c r="K381" i="1"/>
  <c r="J381" i="1"/>
  <c r="J380" i="1" s="1"/>
  <c r="J379" i="1" s="1"/>
  <c r="I381" i="1"/>
  <c r="H381" i="1"/>
  <c r="H380" i="1" s="1"/>
  <c r="G381" i="1"/>
  <c r="F381" i="1"/>
  <c r="F380" i="1" s="1"/>
  <c r="F379" i="1" s="1"/>
  <c r="Y380" i="1"/>
  <c r="Y379" i="1" s="1"/>
  <c r="W380" i="1"/>
  <c r="W379" i="1" s="1"/>
  <c r="Q380" i="1"/>
  <c r="Q379" i="1" s="1"/>
  <c r="O380" i="1"/>
  <c r="O379" i="1" s="1"/>
  <c r="M380" i="1"/>
  <c r="M379" i="1" s="1"/>
  <c r="K380" i="1"/>
  <c r="K379" i="1" s="1"/>
  <c r="I380" i="1"/>
  <c r="I379" i="1" s="1"/>
  <c r="G380" i="1"/>
  <c r="G379" i="1" s="1"/>
  <c r="T379" i="1"/>
  <c r="L379" i="1"/>
  <c r="H379" i="1"/>
  <c r="X378" i="1"/>
  <c r="S378" i="1"/>
  <c r="U378" i="1" s="1"/>
  <c r="Q378" i="1"/>
  <c r="H378" i="1"/>
  <c r="L378" i="1" s="1"/>
  <c r="Y377" i="1"/>
  <c r="Y376" i="1" s="1"/>
  <c r="Y375" i="1" s="1"/>
  <c r="W377" i="1"/>
  <c r="W376" i="1" s="1"/>
  <c r="W375" i="1" s="1"/>
  <c r="W370" i="1" s="1"/>
  <c r="W369" i="1" s="1"/>
  <c r="V377" i="1"/>
  <c r="U377" i="1"/>
  <c r="U376" i="1" s="1"/>
  <c r="U375" i="1" s="1"/>
  <c r="U370" i="1" s="1"/>
  <c r="T377" i="1"/>
  <c r="S377" i="1"/>
  <c r="S376" i="1" s="1"/>
  <c r="R377" i="1"/>
  <c r="Q377" i="1"/>
  <c r="Q376" i="1" s="1"/>
  <c r="Q375" i="1" s="1"/>
  <c r="Q370" i="1" s="1"/>
  <c r="Q369" i="1" s="1"/>
  <c r="P377" i="1"/>
  <c r="O377" i="1"/>
  <c r="O376" i="1" s="1"/>
  <c r="O375" i="1" s="1"/>
  <c r="O370" i="1" s="1"/>
  <c r="O369" i="1" s="1"/>
  <c r="M377" i="1"/>
  <c r="M376" i="1" s="1"/>
  <c r="M375" i="1" s="1"/>
  <c r="K377" i="1"/>
  <c r="K376" i="1" s="1"/>
  <c r="J377" i="1"/>
  <c r="I377" i="1"/>
  <c r="I376" i="1" s="1"/>
  <c r="I375" i="1" s="1"/>
  <c r="G377" i="1"/>
  <c r="G376" i="1" s="1"/>
  <c r="G375" i="1" s="1"/>
  <c r="G370" i="1" s="1"/>
  <c r="F377" i="1"/>
  <c r="V376" i="1"/>
  <c r="V375" i="1" s="1"/>
  <c r="V370" i="1" s="1"/>
  <c r="V369" i="1" s="1"/>
  <c r="T376" i="1"/>
  <c r="T375" i="1" s="1"/>
  <c r="R376" i="1"/>
  <c r="R375" i="1" s="1"/>
  <c r="R370" i="1" s="1"/>
  <c r="R369" i="1" s="1"/>
  <c r="P376" i="1"/>
  <c r="P375" i="1" s="1"/>
  <c r="J376" i="1"/>
  <c r="J375" i="1" s="1"/>
  <c r="J370" i="1" s="1"/>
  <c r="F376" i="1"/>
  <c r="F375" i="1" s="1"/>
  <c r="F370" i="1" s="1"/>
  <c r="S375" i="1"/>
  <c r="K375" i="1"/>
  <c r="U374" i="1"/>
  <c r="U373" i="1" s="1"/>
  <c r="U372" i="1" s="1"/>
  <c r="U371" i="1" s="1"/>
  <c r="L374" i="1"/>
  <c r="T373" i="1"/>
  <c r="M373" i="1"/>
  <c r="K373" i="1"/>
  <c r="J373" i="1"/>
  <c r="I373" i="1"/>
  <c r="I372" i="1" s="1"/>
  <c r="I371" i="1" s="1"/>
  <c r="T372" i="1"/>
  <c r="M372" i="1"/>
  <c r="M371" i="1" s="1"/>
  <c r="K372" i="1"/>
  <c r="J372" i="1"/>
  <c r="T371" i="1"/>
  <c r="K371" i="1"/>
  <c r="J371" i="1"/>
  <c r="U368" i="1"/>
  <c r="N368" i="1"/>
  <c r="L368" i="1"/>
  <c r="U367" i="1"/>
  <c r="T367" i="1"/>
  <c r="N367" i="1"/>
  <c r="M367" i="1"/>
  <c r="L367" i="1"/>
  <c r="K367" i="1"/>
  <c r="I367" i="1"/>
  <c r="N366" i="1"/>
  <c r="N365" i="1" s="1"/>
  <c r="M366" i="1"/>
  <c r="L366" i="1"/>
  <c r="L365" i="1" s="1"/>
  <c r="T365" i="1"/>
  <c r="T362" i="1" s="1"/>
  <c r="T361" i="1" s="1"/>
  <c r="M365" i="1"/>
  <c r="K365" i="1"/>
  <c r="K362" i="1" s="1"/>
  <c r="K361" i="1" s="1"/>
  <c r="K360" i="1" s="1"/>
  <c r="I365" i="1"/>
  <c r="M364" i="1"/>
  <c r="M363" i="1" s="1"/>
  <c r="L364" i="1"/>
  <c r="N364" i="1" s="1"/>
  <c r="N363" i="1" s="1"/>
  <c r="T363" i="1"/>
  <c r="L363" i="1"/>
  <c r="K363" i="1"/>
  <c r="I363" i="1"/>
  <c r="I362" i="1" s="1"/>
  <c r="I361" i="1" s="1"/>
  <c r="I360" i="1" s="1"/>
  <c r="M362" i="1"/>
  <c r="M361" i="1" s="1"/>
  <c r="M360" i="1" s="1"/>
  <c r="T360" i="1"/>
  <c r="Z359" i="1"/>
  <c r="X359" i="1"/>
  <c r="U359" i="1"/>
  <c r="U358" i="1" s="1"/>
  <c r="U357" i="1" s="1"/>
  <c r="U356" i="1" s="1"/>
  <c r="Q359" i="1"/>
  <c r="S359" i="1" s="1"/>
  <c r="S358" i="1" s="1"/>
  <c r="S357" i="1" s="1"/>
  <c r="S356" i="1" s="1"/>
  <c r="L359" i="1"/>
  <c r="N359" i="1" s="1"/>
  <c r="N358" i="1" s="1"/>
  <c r="N357" i="1" s="1"/>
  <c r="H359" i="1"/>
  <c r="Z358" i="1"/>
  <c r="Z357" i="1" s="1"/>
  <c r="Z356" i="1" s="1"/>
  <c r="Y358" i="1"/>
  <c r="X358" i="1"/>
  <c r="X357" i="1" s="1"/>
  <c r="X356" i="1" s="1"/>
  <c r="W358" i="1"/>
  <c r="V358" i="1"/>
  <c r="V357" i="1" s="1"/>
  <c r="V356" i="1" s="1"/>
  <c r="T358" i="1"/>
  <c r="T357" i="1" s="1"/>
  <c r="T356" i="1" s="1"/>
  <c r="R358" i="1"/>
  <c r="R357" i="1" s="1"/>
  <c r="P358" i="1"/>
  <c r="P357" i="1" s="1"/>
  <c r="P356" i="1" s="1"/>
  <c r="O358" i="1"/>
  <c r="M358" i="1"/>
  <c r="L358" i="1"/>
  <c r="L357" i="1" s="1"/>
  <c r="L356" i="1" s="1"/>
  <c r="K358" i="1"/>
  <c r="J358" i="1"/>
  <c r="J357" i="1" s="1"/>
  <c r="J356" i="1" s="1"/>
  <c r="I358" i="1"/>
  <c r="H358" i="1"/>
  <c r="H357" i="1" s="1"/>
  <c r="H356" i="1" s="1"/>
  <c r="G358" i="1"/>
  <c r="F358" i="1"/>
  <c r="F357" i="1" s="1"/>
  <c r="F356" i="1" s="1"/>
  <c r="Y357" i="1"/>
  <c r="Y356" i="1" s="1"/>
  <c r="W357" i="1"/>
  <c r="W356" i="1" s="1"/>
  <c r="O357" i="1"/>
  <c r="O356" i="1" s="1"/>
  <c r="M357" i="1"/>
  <c r="M356" i="1" s="1"/>
  <c r="K357" i="1"/>
  <c r="K356" i="1" s="1"/>
  <c r="I357" i="1"/>
  <c r="I356" i="1" s="1"/>
  <c r="G357" i="1"/>
  <c r="G356" i="1" s="1"/>
  <c r="R356" i="1"/>
  <c r="N356" i="1"/>
  <c r="X355" i="1"/>
  <c r="Z355" i="1" s="1"/>
  <c r="Z354" i="1" s="1"/>
  <c r="S355" i="1"/>
  <c r="U355" i="1" s="1"/>
  <c r="U354" i="1" s="1"/>
  <c r="Q355" i="1"/>
  <c r="H355" i="1"/>
  <c r="Y354" i="1"/>
  <c r="W354" i="1"/>
  <c r="V354" i="1"/>
  <c r="T354" i="1"/>
  <c r="S354" i="1"/>
  <c r="R354" i="1"/>
  <c r="Q354" i="1"/>
  <c r="P354" i="1"/>
  <c r="O354" i="1"/>
  <c r="M354" i="1"/>
  <c r="K354" i="1"/>
  <c r="J354" i="1"/>
  <c r="I354" i="1"/>
  <c r="G354" i="1"/>
  <c r="F354" i="1"/>
  <c r="Z353" i="1"/>
  <c r="X353" i="1"/>
  <c r="U353" i="1"/>
  <c r="U352" i="1" s="1"/>
  <c r="Q353" i="1"/>
  <c r="S353" i="1" s="1"/>
  <c r="S352" i="1" s="1"/>
  <c r="L353" i="1"/>
  <c r="N353" i="1" s="1"/>
  <c r="N352" i="1" s="1"/>
  <c r="H353" i="1"/>
  <c r="Z352" i="1"/>
  <c r="Y352" i="1"/>
  <c r="X352" i="1"/>
  <c r="W352" i="1"/>
  <c r="V352" i="1"/>
  <c r="T352" i="1"/>
  <c r="T349" i="1" s="1"/>
  <c r="R352" i="1"/>
  <c r="P352" i="1"/>
  <c r="P349" i="1" s="1"/>
  <c r="O352" i="1"/>
  <c r="M352" i="1"/>
  <c r="L352" i="1"/>
  <c r="K352" i="1"/>
  <c r="J352" i="1"/>
  <c r="I352" i="1"/>
  <c r="H352" i="1"/>
  <c r="G352" i="1"/>
  <c r="F352" i="1"/>
  <c r="X351" i="1"/>
  <c r="S351" i="1"/>
  <c r="U351" i="1" s="1"/>
  <c r="Q351" i="1"/>
  <c r="N351" i="1"/>
  <c r="N350" i="1" s="1"/>
  <c r="H351" i="1"/>
  <c r="L351" i="1" s="1"/>
  <c r="L350" i="1" s="1"/>
  <c r="Y350" i="1"/>
  <c r="Y349" i="1" s="1"/>
  <c r="W350" i="1"/>
  <c r="W349" i="1" s="1"/>
  <c r="V350" i="1"/>
  <c r="U350" i="1"/>
  <c r="T350" i="1"/>
  <c r="S350" i="1"/>
  <c r="S349" i="1" s="1"/>
  <c r="R350" i="1"/>
  <c r="Q350" i="1"/>
  <c r="P350" i="1"/>
  <c r="O350" i="1"/>
  <c r="O349" i="1" s="1"/>
  <c r="M350" i="1"/>
  <c r="M349" i="1" s="1"/>
  <c r="K350" i="1"/>
  <c r="K349" i="1" s="1"/>
  <c r="J350" i="1"/>
  <c r="I350" i="1"/>
  <c r="I349" i="1" s="1"/>
  <c r="G350" i="1"/>
  <c r="G349" i="1" s="1"/>
  <c r="F350" i="1"/>
  <c r="V349" i="1"/>
  <c r="V325" i="1" s="1"/>
  <c r="V324" i="1" s="1"/>
  <c r="R349" i="1"/>
  <c r="J349" i="1"/>
  <c r="F349" i="1"/>
  <c r="X348" i="1"/>
  <c r="Z348" i="1" s="1"/>
  <c r="Z347" i="1" s="1"/>
  <c r="Z344" i="1" s="1"/>
  <c r="S348" i="1"/>
  <c r="U348" i="1" s="1"/>
  <c r="U347" i="1" s="1"/>
  <c r="Q348" i="1"/>
  <c r="H348" i="1"/>
  <c r="Y347" i="1"/>
  <c r="W347" i="1"/>
  <c r="W344" i="1" s="1"/>
  <c r="V347" i="1"/>
  <c r="T347" i="1"/>
  <c r="S347" i="1"/>
  <c r="S344" i="1" s="1"/>
  <c r="R347" i="1"/>
  <c r="Q347" i="1"/>
  <c r="P347" i="1"/>
  <c r="O347" i="1"/>
  <c r="O344" i="1" s="1"/>
  <c r="M347" i="1"/>
  <c r="K347" i="1"/>
  <c r="K344" i="1" s="1"/>
  <c r="J347" i="1"/>
  <c r="I347" i="1"/>
  <c r="G347" i="1"/>
  <c r="G344" i="1" s="1"/>
  <c r="F347" i="1"/>
  <c r="Z346" i="1"/>
  <c r="X346" i="1"/>
  <c r="U346" i="1"/>
  <c r="U345" i="1" s="1"/>
  <c r="Q346" i="1"/>
  <c r="S346" i="1" s="1"/>
  <c r="S345" i="1" s="1"/>
  <c r="L346" i="1"/>
  <c r="N346" i="1" s="1"/>
  <c r="N345" i="1" s="1"/>
  <c r="H346" i="1"/>
  <c r="Z345" i="1"/>
  <c r="Y345" i="1"/>
  <c r="X345" i="1"/>
  <c r="W345" i="1"/>
  <c r="V345" i="1"/>
  <c r="V344" i="1" s="1"/>
  <c r="T345" i="1"/>
  <c r="T344" i="1" s="1"/>
  <c r="R345" i="1"/>
  <c r="R344" i="1" s="1"/>
  <c r="P345" i="1"/>
  <c r="P344" i="1" s="1"/>
  <c r="O345" i="1"/>
  <c r="M345" i="1"/>
  <c r="L345" i="1"/>
  <c r="K345" i="1"/>
  <c r="J345" i="1"/>
  <c r="J344" i="1" s="1"/>
  <c r="I345" i="1"/>
  <c r="H345" i="1"/>
  <c r="G345" i="1"/>
  <c r="F345" i="1"/>
  <c r="F344" i="1" s="1"/>
  <c r="Y344" i="1"/>
  <c r="U344" i="1"/>
  <c r="M344" i="1"/>
  <c r="I344" i="1"/>
  <c r="Z343" i="1"/>
  <c r="Z342" i="1" s="1"/>
  <c r="Z336" i="1" s="1"/>
  <c r="X343" i="1"/>
  <c r="Q343" i="1"/>
  <c r="L343" i="1"/>
  <c r="N343" i="1" s="1"/>
  <c r="H343" i="1"/>
  <c r="Y342" i="1"/>
  <c r="X342" i="1"/>
  <c r="W342" i="1"/>
  <c r="V342" i="1"/>
  <c r="V336" i="1" s="1"/>
  <c r="T342" i="1"/>
  <c r="R342" i="1"/>
  <c r="R336" i="1" s="1"/>
  <c r="P342" i="1"/>
  <c r="O342" i="1"/>
  <c r="N342" i="1"/>
  <c r="M342" i="1"/>
  <c r="L342" i="1"/>
  <c r="K342" i="1"/>
  <c r="J342" i="1"/>
  <c r="I342" i="1"/>
  <c r="H342" i="1"/>
  <c r="G342" i="1"/>
  <c r="F342" i="1"/>
  <c r="X341" i="1"/>
  <c r="Z341" i="1" s="1"/>
  <c r="Z340" i="1" s="1"/>
  <c r="S341" i="1"/>
  <c r="Q341" i="1"/>
  <c r="H341" i="1"/>
  <c r="Y340" i="1"/>
  <c r="W340" i="1"/>
  <c r="W336" i="1" s="1"/>
  <c r="V340" i="1"/>
  <c r="T340" i="1"/>
  <c r="R340" i="1"/>
  <c r="Q340" i="1"/>
  <c r="P340" i="1"/>
  <c r="O340" i="1"/>
  <c r="M340" i="1"/>
  <c r="K340" i="1"/>
  <c r="J340" i="1"/>
  <c r="I340" i="1"/>
  <c r="G340" i="1"/>
  <c r="G336" i="1" s="1"/>
  <c r="F340" i="1"/>
  <c r="Z339" i="1"/>
  <c r="S339" i="1"/>
  <c r="L339" i="1"/>
  <c r="N339" i="1" s="1"/>
  <c r="H339" i="1"/>
  <c r="Z338" i="1"/>
  <c r="Z337" i="1" s="1"/>
  <c r="S338" i="1"/>
  <c r="U338" i="1" s="1"/>
  <c r="L338" i="1"/>
  <c r="H338" i="1"/>
  <c r="Y337" i="1"/>
  <c r="W337" i="1"/>
  <c r="V337" i="1"/>
  <c r="T337" i="1"/>
  <c r="S337" i="1"/>
  <c r="R337" i="1"/>
  <c r="P337" i="1"/>
  <c r="O337" i="1"/>
  <c r="M337" i="1"/>
  <c r="K337" i="1"/>
  <c r="J337" i="1"/>
  <c r="I337" i="1"/>
  <c r="H337" i="1"/>
  <c r="G337" i="1"/>
  <c r="F337" i="1"/>
  <c r="Y336" i="1"/>
  <c r="T336" i="1"/>
  <c r="P336" i="1"/>
  <c r="O336" i="1"/>
  <c r="M336" i="1"/>
  <c r="K336" i="1"/>
  <c r="I336" i="1"/>
  <c r="Z335" i="1"/>
  <c r="X335" i="1"/>
  <c r="U335" i="1"/>
  <c r="U334" i="1" s="1"/>
  <c r="Q335" i="1"/>
  <c r="S335" i="1" s="1"/>
  <c r="S334" i="1" s="1"/>
  <c r="S331" i="1" s="1"/>
  <c r="L335" i="1"/>
  <c r="N335" i="1" s="1"/>
  <c r="N334" i="1" s="1"/>
  <c r="N331" i="1" s="1"/>
  <c r="H335" i="1"/>
  <c r="Z334" i="1"/>
  <c r="Y334" i="1"/>
  <c r="X334" i="1"/>
  <c r="W334" i="1"/>
  <c r="V334" i="1"/>
  <c r="T334" i="1"/>
  <c r="T331" i="1" s="1"/>
  <c r="R334" i="1"/>
  <c r="P334" i="1"/>
  <c r="P331" i="1" s="1"/>
  <c r="O334" i="1"/>
  <c r="M334" i="1"/>
  <c r="L334" i="1"/>
  <c r="K334" i="1"/>
  <c r="J334" i="1"/>
  <c r="I334" i="1"/>
  <c r="H334" i="1"/>
  <c r="H331" i="1" s="1"/>
  <c r="G334" i="1"/>
  <c r="F334" i="1"/>
  <c r="X333" i="1"/>
  <c r="S333" i="1"/>
  <c r="U333" i="1" s="1"/>
  <c r="U332" i="1" s="1"/>
  <c r="U331" i="1" s="1"/>
  <c r="Q333" i="1"/>
  <c r="N333" i="1"/>
  <c r="N332" i="1" s="1"/>
  <c r="H333" i="1"/>
  <c r="L333" i="1" s="1"/>
  <c r="L332" i="1" s="1"/>
  <c r="Y332" i="1"/>
  <c r="Y331" i="1" s="1"/>
  <c r="W332" i="1"/>
  <c r="V332" i="1"/>
  <c r="T332" i="1"/>
  <c r="S332" i="1"/>
  <c r="R332" i="1"/>
  <c r="Q332" i="1"/>
  <c r="P332" i="1"/>
  <c r="O332" i="1"/>
  <c r="M332" i="1"/>
  <c r="M331" i="1" s="1"/>
  <c r="K332" i="1"/>
  <c r="J332" i="1"/>
  <c r="I332" i="1"/>
  <c r="I331" i="1" s="1"/>
  <c r="H332" i="1"/>
  <c r="G332" i="1"/>
  <c r="F332" i="1"/>
  <c r="W331" i="1"/>
  <c r="V331" i="1"/>
  <c r="R331" i="1"/>
  <c r="O331" i="1"/>
  <c r="K331" i="1"/>
  <c r="J331" i="1"/>
  <c r="G331" i="1"/>
  <c r="F331" i="1"/>
  <c r="X330" i="1"/>
  <c r="Z330" i="1" s="1"/>
  <c r="Z329" i="1" s="1"/>
  <c r="Z326" i="1" s="1"/>
  <c r="S330" i="1"/>
  <c r="Q330" i="1"/>
  <c r="H330" i="1"/>
  <c r="Y329" i="1"/>
  <c r="W329" i="1"/>
  <c r="W326" i="1" s="1"/>
  <c r="W325" i="1" s="1"/>
  <c r="V329" i="1"/>
  <c r="T329" i="1"/>
  <c r="R329" i="1"/>
  <c r="Q329" i="1"/>
  <c r="P329" i="1"/>
  <c r="O329" i="1"/>
  <c r="O326" i="1" s="1"/>
  <c r="M329" i="1"/>
  <c r="K329" i="1"/>
  <c r="K326" i="1" s="1"/>
  <c r="K325" i="1" s="1"/>
  <c r="J329" i="1"/>
  <c r="I329" i="1"/>
  <c r="G329" i="1"/>
  <c r="G326" i="1" s="1"/>
  <c r="F329" i="1"/>
  <c r="Z328" i="1"/>
  <c r="X328" i="1"/>
  <c r="Q328" i="1"/>
  <c r="S328" i="1" s="1"/>
  <c r="S327" i="1" s="1"/>
  <c r="L328" i="1"/>
  <c r="N328" i="1" s="1"/>
  <c r="N327" i="1" s="1"/>
  <c r="H328" i="1"/>
  <c r="Z327" i="1"/>
  <c r="Y327" i="1"/>
  <c r="X327" i="1"/>
  <c r="W327" i="1"/>
  <c r="V327" i="1"/>
  <c r="T327" i="1"/>
  <c r="T326" i="1" s="1"/>
  <c r="T325" i="1" s="1"/>
  <c r="T324" i="1" s="1"/>
  <c r="T318" i="1" s="1"/>
  <c r="R327" i="1"/>
  <c r="Q327" i="1"/>
  <c r="P327" i="1"/>
  <c r="P326" i="1" s="1"/>
  <c r="P325" i="1" s="1"/>
  <c r="P324" i="1" s="1"/>
  <c r="P318" i="1" s="1"/>
  <c r="O327" i="1"/>
  <c r="M327" i="1"/>
  <c r="K327" i="1"/>
  <c r="J327" i="1"/>
  <c r="I327" i="1"/>
  <c r="H327" i="1"/>
  <c r="G327" i="1"/>
  <c r="F327" i="1"/>
  <c r="Y326" i="1"/>
  <c r="V326" i="1"/>
  <c r="R326" i="1"/>
  <c r="Q326" i="1"/>
  <c r="M326" i="1"/>
  <c r="J326" i="1"/>
  <c r="I326" i="1"/>
  <c r="F326" i="1"/>
  <c r="R325" i="1"/>
  <c r="R324" i="1" s="1"/>
  <c r="W324" i="1"/>
  <c r="K324" i="1"/>
  <c r="X323" i="1"/>
  <c r="Z323" i="1" s="1"/>
  <c r="Z322" i="1" s="1"/>
  <c r="Z321" i="1" s="1"/>
  <c r="Q323" i="1"/>
  <c r="S323" i="1" s="1"/>
  <c r="L323" i="1"/>
  <c r="N323" i="1" s="1"/>
  <c r="N322" i="1" s="1"/>
  <c r="N321" i="1" s="1"/>
  <c r="N320" i="1" s="1"/>
  <c r="N319" i="1" s="1"/>
  <c r="H323" i="1"/>
  <c r="Y322" i="1"/>
  <c r="X322" i="1"/>
  <c r="X321" i="1" s="1"/>
  <c r="X320" i="1" s="1"/>
  <c r="X319" i="1" s="1"/>
  <c r="W322" i="1"/>
  <c r="V322" i="1"/>
  <c r="T322" i="1"/>
  <c r="T321" i="1" s="1"/>
  <c r="T320" i="1" s="1"/>
  <c r="T319" i="1" s="1"/>
  <c r="R322" i="1"/>
  <c r="Q322" i="1"/>
  <c r="P322" i="1"/>
  <c r="P321" i="1" s="1"/>
  <c r="P320" i="1" s="1"/>
  <c r="P319" i="1" s="1"/>
  <c r="O322" i="1"/>
  <c r="M322" i="1"/>
  <c r="L322" i="1"/>
  <c r="L321" i="1" s="1"/>
  <c r="L320" i="1" s="1"/>
  <c r="L319" i="1" s="1"/>
  <c r="K322" i="1"/>
  <c r="J322" i="1"/>
  <c r="I322" i="1"/>
  <c r="H322" i="1"/>
  <c r="H321" i="1" s="1"/>
  <c r="H320" i="1" s="1"/>
  <c r="H319" i="1" s="1"/>
  <c r="G322" i="1"/>
  <c r="F322" i="1"/>
  <c r="Y321" i="1"/>
  <c r="Y320" i="1" s="1"/>
  <c r="Y319" i="1" s="1"/>
  <c r="W321" i="1"/>
  <c r="V321" i="1"/>
  <c r="R321" i="1"/>
  <c r="Q321" i="1"/>
  <c r="Q320" i="1" s="1"/>
  <c r="Q319" i="1" s="1"/>
  <c r="O321" i="1"/>
  <c r="M321" i="1"/>
  <c r="M320" i="1" s="1"/>
  <c r="M319" i="1" s="1"/>
  <c r="K321" i="1"/>
  <c r="J321" i="1"/>
  <c r="I321" i="1"/>
  <c r="I320" i="1" s="1"/>
  <c r="I319" i="1" s="1"/>
  <c r="G321" i="1"/>
  <c r="F321" i="1"/>
  <c r="Z320" i="1"/>
  <c r="Z319" i="1" s="1"/>
  <c r="W320" i="1"/>
  <c r="V320" i="1"/>
  <c r="V319" i="1" s="1"/>
  <c r="R320" i="1"/>
  <c r="R319" i="1" s="1"/>
  <c r="O320" i="1"/>
  <c r="K320" i="1"/>
  <c r="J320" i="1"/>
  <c r="J319" i="1" s="1"/>
  <c r="G320" i="1"/>
  <c r="F320" i="1"/>
  <c r="F319" i="1" s="1"/>
  <c r="W319" i="1"/>
  <c r="O319" i="1"/>
  <c r="K319" i="1"/>
  <c r="G319" i="1"/>
  <c r="U317" i="1"/>
  <c r="N317" i="1"/>
  <c r="N316" i="1" s="1"/>
  <c r="J317" i="1"/>
  <c r="L317" i="1" s="1"/>
  <c r="L316" i="1" s="1"/>
  <c r="L315" i="1" s="1"/>
  <c r="U316" i="1"/>
  <c r="T316" i="1"/>
  <c r="T315" i="1" s="1"/>
  <c r="M316" i="1"/>
  <c r="M315" i="1" s="1"/>
  <c r="K316" i="1"/>
  <c r="K315" i="1" s="1"/>
  <c r="U315" i="1"/>
  <c r="N315" i="1"/>
  <c r="U314" i="1"/>
  <c r="N314" i="1"/>
  <c r="L314" i="1"/>
  <c r="N313" i="1"/>
  <c r="U312" i="1"/>
  <c r="J312" i="1"/>
  <c r="J311" i="1" s="1"/>
  <c r="J310" i="1" s="1"/>
  <c r="H312" i="1"/>
  <c r="L312" i="1" s="1"/>
  <c r="Y311" i="1"/>
  <c r="X311" i="1"/>
  <c r="W311" i="1"/>
  <c r="W310" i="1" s="1"/>
  <c r="V311" i="1"/>
  <c r="T311" i="1"/>
  <c r="S311" i="1"/>
  <c r="R311" i="1"/>
  <c r="Q311" i="1"/>
  <c r="P311" i="1"/>
  <c r="O311" i="1"/>
  <c r="O310" i="1" s="1"/>
  <c r="M311" i="1"/>
  <c r="M310" i="1" s="1"/>
  <c r="K311" i="1"/>
  <c r="K310" i="1" s="1"/>
  <c r="I311" i="1"/>
  <c r="I310" i="1" s="1"/>
  <c r="H311" i="1"/>
  <c r="G311" i="1"/>
  <c r="G310" i="1" s="1"/>
  <c r="F311" i="1"/>
  <c r="Y310" i="1"/>
  <c r="V310" i="1"/>
  <c r="T310" i="1"/>
  <c r="R310" i="1"/>
  <c r="P310" i="1"/>
  <c r="H310" i="1"/>
  <c r="F310" i="1"/>
  <c r="U309" i="1"/>
  <c r="N309" i="1"/>
  <c r="L309" i="1"/>
  <c r="U308" i="1"/>
  <c r="T308" i="1"/>
  <c r="N308" i="1"/>
  <c r="M308" i="1"/>
  <c r="L308" i="1"/>
  <c r="K308" i="1"/>
  <c r="J308" i="1"/>
  <c r="I308" i="1"/>
  <c r="Z307" i="1"/>
  <c r="Z305" i="1" s="1"/>
  <c r="X307" i="1"/>
  <c r="Q307" i="1"/>
  <c r="S307" i="1" s="1"/>
  <c r="S305" i="1" s="1"/>
  <c r="L307" i="1"/>
  <c r="H307" i="1"/>
  <c r="U306" i="1"/>
  <c r="L306" i="1"/>
  <c r="N306" i="1" s="1"/>
  <c r="Y305" i="1"/>
  <c r="X305" i="1"/>
  <c r="W305" i="1"/>
  <c r="V305" i="1"/>
  <c r="T305" i="1"/>
  <c r="R305" i="1"/>
  <c r="Q305" i="1"/>
  <c r="P305" i="1"/>
  <c r="O305" i="1"/>
  <c r="M305" i="1"/>
  <c r="K305" i="1"/>
  <c r="J305" i="1"/>
  <c r="I305" i="1"/>
  <c r="H305" i="1"/>
  <c r="G305" i="1"/>
  <c r="F305" i="1"/>
  <c r="Z304" i="1"/>
  <c r="Z302" i="1" s="1"/>
  <c r="X304" i="1"/>
  <c r="U304" i="1"/>
  <c r="U302" i="1" s="1"/>
  <c r="Q304" i="1"/>
  <c r="S304" i="1" s="1"/>
  <c r="S302" i="1" s="1"/>
  <c r="S301" i="1" s="1"/>
  <c r="S300" i="1" s="1"/>
  <c r="S299" i="1" s="1"/>
  <c r="L304" i="1"/>
  <c r="K304" i="1"/>
  <c r="J304" i="1"/>
  <c r="H304" i="1"/>
  <c r="U303" i="1"/>
  <c r="K303" i="1"/>
  <c r="J303" i="1"/>
  <c r="L303" i="1" s="1"/>
  <c r="N303" i="1" s="1"/>
  <c r="Y302" i="1"/>
  <c r="Y301" i="1" s="1"/>
  <c r="X302" i="1"/>
  <c r="W302" i="1"/>
  <c r="W301" i="1" s="1"/>
  <c r="W300" i="1" s="1"/>
  <c r="W299" i="1" s="1"/>
  <c r="W298" i="1" s="1"/>
  <c r="V302" i="1"/>
  <c r="T302" i="1"/>
  <c r="R302" i="1"/>
  <c r="Q302" i="1"/>
  <c r="Q301" i="1" s="1"/>
  <c r="Q300" i="1" s="1"/>
  <c r="Q299" i="1" s="1"/>
  <c r="Q298" i="1" s="1"/>
  <c r="P302" i="1"/>
  <c r="O302" i="1"/>
  <c r="O301" i="1" s="1"/>
  <c r="M302" i="1"/>
  <c r="M301" i="1" s="1"/>
  <c r="K302" i="1"/>
  <c r="K301" i="1" s="1"/>
  <c r="K300" i="1" s="1"/>
  <c r="K299" i="1" s="1"/>
  <c r="K298" i="1" s="1"/>
  <c r="I302" i="1"/>
  <c r="I301" i="1" s="1"/>
  <c r="H302" i="1"/>
  <c r="G302" i="1"/>
  <c r="G301" i="1" s="1"/>
  <c r="G300" i="1" s="1"/>
  <c r="G299" i="1" s="1"/>
  <c r="G298" i="1" s="1"/>
  <c r="F302" i="1"/>
  <c r="X301" i="1"/>
  <c r="X300" i="1" s="1"/>
  <c r="X299" i="1" s="1"/>
  <c r="X298" i="1" s="1"/>
  <c r="V301" i="1"/>
  <c r="T301" i="1"/>
  <c r="T300" i="1" s="1"/>
  <c r="T299" i="1" s="1"/>
  <c r="T298" i="1" s="1"/>
  <c r="R301" i="1"/>
  <c r="R300" i="1" s="1"/>
  <c r="R299" i="1" s="1"/>
  <c r="R298" i="1" s="1"/>
  <c r="P301" i="1"/>
  <c r="P300" i="1" s="1"/>
  <c r="P299" i="1" s="1"/>
  <c r="P298" i="1" s="1"/>
  <c r="H301" i="1"/>
  <c r="H300" i="1" s="1"/>
  <c r="H299" i="1" s="1"/>
  <c r="H298" i="1" s="1"/>
  <c r="F301" i="1"/>
  <c r="F300" i="1" s="1"/>
  <c r="Y300" i="1"/>
  <c r="Y299" i="1" s="1"/>
  <c r="M300" i="1"/>
  <c r="M299" i="1" s="1"/>
  <c r="M298" i="1" s="1"/>
  <c r="I300" i="1"/>
  <c r="I299" i="1" s="1"/>
  <c r="F299" i="1"/>
  <c r="F298" i="1" s="1"/>
  <c r="Y298" i="1"/>
  <c r="S298" i="1"/>
  <c r="I298" i="1"/>
  <c r="Z297" i="1"/>
  <c r="Z296" i="1" s="1"/>
  <c r="Z293" i="1" s="1"/>
  <c r="U297" i="1"/>
  <c r="U296" i="1" s="1"/>
  <c r="S297" i="1"/>
  <c r="Q297" i="1"/>
  <c r="N297" i="1"/>
  <c r="N296" i="1" s="1"/>
  <c r="L297" i="1"/>
  <c r="H297" i="1"/>
  <c r="Y296" i="1"/>
  <c r="Y293" i="1" s="1"/>
  <c r="W296" i="1"/>
  <c r="V296" i="1"/>
  <c r="T296" i="1"/>
  <c r="T293" i="1" s="1"/>
  <c r="S296" i="1"/>
  <c r="R296" i="1"/>
  <c r="Q296" i="1"/>
  <c r="P296" i="1"/>
  <c r="P293" i="1" s="1"/>
  <c r="O296" i="1"/>
  <c r="M296" i="1"/>
  <c r="L296" i="1"/>
  <c r="K296" i="1"/>
  <c r="J296" i="1"/>
  <c r="I296" i="1"/>
  <c r="H296" i="1"/>
  <c r="G296" i="1"/>
  <c r="F296" i="1"/>
  <c r="Z295" i="1"/>
  <c r="S295" i="1"/>
  <c r="U295" i="1" s="1"/>
  <c r="U294" i="1" s="1"/>
  <c r="U293" i="1" s="1"/>
  <c r="Q295" i="1"/>
  <c r="L295" i="1"/>
  <c r="H295" i="1"/>
  <c r="H294" i="1" s="1"/>
  <c r="H293" i="1" s="1"/>
  <c r="Z294" i="1"/>
  <c r="Y294" i="1"/>
  <c r="W294" i="1"/>
  <c r="W293" i="1" s="1"/>
  <c r="V294" i="1"/>
  <c r="T294" i="1"/>
  <c r="R294" i="1"/>
  <c r="R293" i="1" s="1"/>
  <c r="Q294" i="1"/>
  <c r="P294" i="1"/>
  <c r="O294" i="1"/>
  <c r="M294" i="1"/>
  <c r="K294" i="1"/>
  <c r="J294" i="1"/>
  <c r="I294" i="1"/>
  <c r="G294" i="1"/>
  <c r="F294" i="1"/>
  <c r="V293" i="1"/>
  <c r="Q293" i="1"/>
  <c r="O293" i="1"/>
  <c r="O279" i="1" s="1"/>
  <c r="M293" i="1"/>
  <c r="K293" i="1"/>
  <c r="J293" i="1"/>
  <c r="I293" i="1"/>
  <c r="G293" i="1"/>
  <c r="F293" i="1"/>
  <c r="Z292" i="1"/>
  <c r="S292" i="1"/>
  <c r="N292" i="1"/>
  <c r="N291" i="1" s="1"/>
  <c r="L292" i="1"/>
  <c r="H292" i="1"/>
  <c r="Z291" i="1"/>
  <c r="Y291" i="1"/>
  <c r="W291" i="1"/>
  <c r="V291" i="1"/>
  <c r="T291" i="1"/>
  <c r="R291" i="1"/>
  <c r="P291" i="1"/>
  <c r="O291" i="1"/>
  <c r="M291" i="1"/>
  <c r="L291" i="1"/>
  <c r="K291" i="1"/>
  <c r="J291" i="1"/>
  <c r="I291" i="1"/>
  <c r="H291" i="1"/>
  <c r="G291" i="1"/>
  <c r="F291" i="1"/>
  <c r="X290" i="1"/>
  <c r="U290" i="1"/>
  <c r="S290" i="1"/>
  <c r="S289" i="1" s="1"/>
  <c r="Q290" i="1"/>
  <c r="N290" i="1"/>
  <c r="M290" i="1"/>
  <c r="M289" i="1" s="1"/>
  <c r="L290" i="1"/>
  <c r="H290" i="1"/>
  <c r="Y289" i="1"/>
  <c r="W289" i="1"/>
  <c r="V289" i="1"/>
  <c r="U289" i="1"/>
  <c r="T289" i="1"/>
  <c r="R289" i="1"/>
  <c r="Q289" i="1"/>
  <c r="P289" i="1"/>
  <c r="O289" i="1"/>
  <c r="N289" i="1"/>
  <c r="L289" i="1"/>
  <c r="K289" i="1"/>
  <c r="J289" i="1"/>
  <c r="I289" i="1"/>
  <c r="H289" i="1"/>
  <c r="G289" i="1"/>
  <c r="F289" i="1"/>
  <c r="Z288" i="1"/>
  <c r="X288" i="1"/>
  <c r="X287" i="1" s="1"/>
  <c r="Q288" i="1"/>
  <c r="Q287" i="1" s="1"/>
  <c r="H288" i="1"/>
  <c r="Z287" i="1"/>
  <c r="Y287" i="1"/>
  <c r="W287" i="1"/>
  <c r="V287" i="1"/>
  <c r="T287" i="1"/>
  <c r="R287" i="1"/>
  <c r="R280" i="1" s="1"/>
  <c r="R279" i="1" s="1"/>
  <c r="P287" i="1"/>
  <c r="O287" i="1"/>
  <c r="M287" i="1"/>
  <c r="K287" i="1"/>
  <c r="J287" i="1"/>
  <c r="I287" i="1"/>
  <c r="G287" i="1"/>
  <c r="F287" i="1"/>
  <c r="Z286" i="1"/>
  <c r="X286" i="1"/>
  <c r="U286" i="1"/>
  <c r="S286" i="1"/>
  <c r="Q286" i="1"/>
  <c r="J286" i="1"/>
  <c r="J284" i="1" s="1"/>
  <c r="H286" i="1"/>
  <c r="X285" i="1"/>
  <c r="Z285" i="1" s="1"/>
  <c r="Z284" i="1" s="1"/>
  <c r="V285" i="1"/>
  <c r="V284" i="1" s="1"/>
  <c r="V280" i="1" s="1"/>
  <c r="V279" i="1" s="1"/>
  <c r="Q285" i="1"/>
  <c r="O285" i="1"/>
  <c r="H285" i="1"/>
  <c r="L285" i="1" s="1"/>
  <c r="N285" i="1" s="1"/>
  <c r="F285" i="1"/>
  <c r="F284" i="1" s="1"/>
  <c r="F280" i="1" s="1"/>
  <c r="F279" i="1" s="1"/>
  <c r="Y284" i="1"/>
  <c r="W284" i="1"/>
  <c r="T284" i="1"/>
  <c r="R284" i="1"/>
  <c r="P284" i="1"/>
  <c r="O284" i="1"/>
  <c r="M284" i="1"/>
  <c r="K284" i="1"/>
  <c r="I284" i="1"/>
  <c r="H284" i="1"/>
  <c r="G284" i="1"/>
  <c r="X283" i="1"/>
  <c r="Z283" i="1" s="1"/>
  <c r="Z281" i="1" s="1"/>
  <c r="U283" i="1"/>
  <c r="U281" i="1" s="1"/>
  <c r="S283" i="1"/>
  <c r="Q283" i="1"/>
  <c r="N283" i="1"/>
  <c r="L283" i="1"/>
  <c r="L281" i="1" s="1"/>
  <c r="H283" i="1"/>
  <c r="U282" i="1"/>
  <c r="N282" i="1"/>
  <c r="L282" i="1"/>
  <c r="J282" i="1"/>
  <c r="J281" i="1" s="1"/>
  <c r="J280" i="1" s="1"/>
  <c r="J279" i="1" s="1"/>
  <c r="Y281" i="1"/>
  <c r="X281" i="1"/>
  <c r="W281" i="1"/>
  <c r="V281" i="1"/>
  <c r="T281" i="1"/>
  <c r="T280" i="1" s="1"/>
  <c r="T279" i="1" s="1"/>
  <c r="S281" i="1"/>
  <c r="R281" i="1"/>
  <c r="Q281" i="1"/>
  <c r="P281" i="1"/>
  <c r="O281" i="1"/>
  <c r="O280" i="1" s="1"/>
  <c r="M281" i="1"/>
  <c r="K281" i="1"/>
  <c r="I281" i="1"/>
  <c r="H281" i="1"/>
  <c r="G281" i="1"/>
  <c r="F281" i="1"/>
  <c r="Y280" i="1"/>
  <c r="Y279" i="1" s="1"/>
  <c r="I280" i="1"/>
  <c r="I279" i="1" s="1"/>
  <c r="Z278" i="1"/>
  <c r="S278" i="1"/>
  <c r="N278" i="1"/>
  <c r="N277" i="1" s="1"/>
  <c r="L278" i="1"/>
  <c r="H278" i="1"/>
  <c r="Z277" i="1"/>
  <c r="Y277" i="1"/>
  <c r="W277" i="1"/>
  <c r="V277" i="1"/>
  <c r="T277" i="1"/>
  <c r="T274" i="1" s="1"/>
  <c r="T273" i="1" s="1"/>
  <c r="T272" i="1" s="1"/>
  <c r="T271" i="1" s="1"/>
  <c r="R277" i="1"/>
  <c r="P277" i="1"/>
  <c r="O277" i="1"/>
  <c r="M277" i="1"/>
  <c r="L277" i="1"/>
  <c r="K277" i="1"/>
  <c r="J277" i="1"/>
  <c r="I277" i="1"/>
  <c r="H277" i="1"/>
  <c r="G277" i="1"/>
  <c r="F277" i="1"/>
  <c r="U276" i="1"/>
  <c r="N276" i="1"/>
  <c r="N275" i="1" s="1"/>
  <c r="N274" i="1" s="1"/>
  <c r="N273" i="1" s="1"/>
  <c r="L276" i="1"/>
  <c r="H276" i="1"/>
  <c r="Y275" i="1"/>
  <c r="W275" i="1"/>
  <c r="V275" i="1"/>
  <c r="V274" i="1" s="1"/>
  <c r="V273" i="1" s="1"/>
  <c r="U275" i="1"/>
  <c r="T275" i="1"/>
  <c r="R275" i="1"/>
  <c r="R274" i="1" s="1"/>
  <c r="R273" i="1" s="1"/>
  <c r="R272" i="1" s="1"/>
  <c r="R271" i="1" s="1"/>
  <c r="P275" i="1"/>
  <c r="P274" i="1" s="1"/>
  <c r="P273" i="1" s="1"/>
  <c r="O275" i="1"/>
  <c r="O274" i="1" s="1"/>
  <c r="O273" i="1" s="1"/>
  <c r="O272" i="1" s="1"/>
  <c r="O271" i="1" s="1"/>
  <c r="M275" i="1"/>
  <c r="L275" i="1"/>
  <c r="L274" i="1" s="1"/>
  <c r="L273" i="1" s="1"/>
  <c r="K275" i="1"/>
  <c r="K274" i="1" s="1"/>
  <c r="J275" i="1"/>
  <c r="I275" i="1"/>
  <c r="H275" i="1"/>
  <c r="H274" i="1" s="1"/>
  <c r="H273" i="1" s="1"/>
  <c r="G275" i="1"/>
  <c r="G274" i="1" s="1"/>
  <c r="F275" i="1"/>
  <c r="Y274" i="1"/>
  <c r="W274" i="1"/>
  <c r="W273" i="1" s="1"/>
  <c r="M274" i="1"/>
  <c r="M273" i="1" s="1"/>
  <c r="J274" i="1"/>
  <c r="I274" i="1"/>
  <c r="I273" i="1" s="1"/>
  <c r="F274" i="1"/>
  <c r="Y273" i="1"/>
  <c r="Y272" i="1" s="1"/>
  <c r="Y271" i="1" s="1"/>
  <c r="K273" i="1"/>
  <c r="J273" i="1"/>
  <c r="G273" i="1"/>
  <c r="F273" i="1"/>
  <c r="Z269" i="1"/>
  <c r="Z268" i="1" s="1"/>
  <c r="Z267" i="1" s="1"/>
  <c r="X269" i="1"/>
  <c r="X268" i="1" s="1"/>
  <c r="S269" i="1"/>
  <c r="U269" i="1" s="1"/>
  <c r="U268" i="1" s="1"/>
  <c r="U267" i="1" s="1"/>
  <c r="Q269" i="1"/>
  <c r="Q268" i="1" s="1"/>
  <c r="Q267" i="1" s="1"/>
  <c r="H269" i="1"/>
  <c r="Y268" i="1"/>
  <c r="Y267" i="1" s="1"/>
  <c r="W268" i="1"/>
  <c r="V268" i="1"/>
  <c r="V267" i="1" s="1"/>
  <c r="T268" i="1"/>
  <c r="S268" i="1"/>
  <c r="R268" i="1"/>
  <c r="R267" i="1" s="1"/>
  <c r="P268" i="1"/>
  <c r="O268" i="1"/>
  <c r="M268" i="1"/>
  <c r="M267" i="1" s="1"/>
  <c r="K268" i="1"/>
  <c r="J268" i="1"/>
  <c r="J267" i="1" s="1"/>
  <c r="I268" i="1"/>
  <c r="I267" i="1" s="1"/>
  <c r="G268" i="1"/>
  <c r="F268" i="1"/>
  <c r="F267" i="1" s="1"/>
  <c r="X267" i="1"/>
  <c r="W267" i="1"/>
  <c r="T267" i="1"/>
  <c r="S267" i="1"/>
  <c r="P267" i="1"/>
  <c r="O267" i="1"/>
  <c r="K267" i="1"/>
  <c r="G267" i="1"/>
  <c r="X266" i="1"/>
  <c r="Z266" i="1" s="1"/>
  <c r="Z265" i="1" s="1"/>
  <c r="U266" i="1"/>
  <c r="U265" i="1" s="1"/>
  <c r="S266" i="1"/>
  <c r="Q266" i="1"/>
  <c r="L266" i="1"/>
  <c r="L265" i="1" s="1"/>
  <c r="H266" i="1"/>
  <c r="Y265" i="1"/>
  <c r="X265" i="1"/>
  <c r="W265" i="1"/>
  <c r="V265" i="1"/>
  <c r="T265" i="1"/>
  <c r="S265" i="1"/>
  <c r="R265" i="1"/>
  <c r="Q265" i="1"/>
  <c r="P265" i="1"/>
  <c r="O265" i="1"/>
  <c r="M265" i="1"/>
  <c r="K265" i="1"/>
  <c r="J265" i="1"/>
  <c r="I265" i="1"/>
  <c r="H265" i="1"/>
  <c r="G265" i="1"/>
  <c r="F265" i="1"/>
  <c r="X264" i="1"/>
  <c r="X263" i="1" s="1"/>
  <c r="X262" i="1" s="1"/>
  <c r="X261" i="1" s="1"/>
  <c r="X260" i="1" s="1"/>
  <c r="Q264" i="1"/>
  <c r="S264" i="1" s="1"/>
  <c r="N264" i="1"/>
  <c r="N263" i="1" s="1"/>
  <c r="L264" i="1"/>
  <c r="H264" i="1"/>
  <c r="Y263" i="1"/>
  <c r="Y262" i="1" s="1"/>
  <c r="Y261" i="1" s="1"/>
  <c r="Y260" i="1" s="1"/>
  <c r="W263" i="1"/>
  <c r="V263" i="1"/>
  <c r="T263" i="1"/>
  <c r="T262" i="1" s="1"/>
  <c r="T261" i="1" s="1"/>
  <c r="T260" i="1" s="1"/>
  <c r="R263" i="1"/>
  <c r="Q263" i="1"/>
  <c r="Q262" i="1" s="1"/>
  <c r="Q261" i="1" s="1"/>
  <c r="P263" i="1"/>
  <c r="P262" i="1" s="1"/>
  <c r="P261" i="1" s="1"/>
  <c r="P260" i="1" s="1"/>
  <c r="O263" i="1"/>
  <c r="M263" i="1"/>
  <c r="M262" i="1" s="1"/>
  <c r="M261" i="1" s="1"/>
  <c r="M260" i="1" s="1"/>
  <c r="L263" i="1"/>
  <c r="K263" i="1"/>
  <c r="J263" i="1"/>
  <c r="I263" i="1"/>
  <c r="I262" i="1" s="1"/>
  <c r="I261" i="1" s="1"/>
  <c r="H263" i="1"/>
  <c r="H262" i="1" s="1"/>
  <c r="G263" i="1"/>
  <c r="F263" i="1"/>
  <c r="W262" i="1"/>
  <c r="V262" i="1"/>
  <c r="V261" i="1" s="1"/>
  <c r="V260" i="1" s="1"/>
  <c r="R262" i="1"/>
  <c r="R261" i="1" s="1"/>
  <c r="R260" i="1" s="1"/>
  <c r="O262" i="1"/>
  <c r="K262" i="1"/>
  <c r="J262" i="1"/>
  <c r="J261" i="1" s="1"/>
  <c r="J260" i="1" s="1"/>
  <c r="G262" i="1"/>
  <c r="F262" i="1"/>
  <c r="F261" i="1" s="1"/>
  <c r="F260" i="1" s="1"/>
  <c r="W261" i="1"/>
  <c r="W260" i="1" s="1"/>
  <c r="O261" i="1"/>
  <c r="O260" i="1" s="1"/>
  <c r="K261" i="1"/>
  <c r="K260" i="1" s="1"/>
  <c r="G261" i="1"/>
  <c r="G260" i="1" s="1"/>
  <c r="Q260" i="1"/>
  <c r="I260" i="1"/>
  <c r="X259" i="1"/>
  <c r="X258" i="1" s="1"/>
  <c r="X257" i="1" s="1"/>
  <c r="X256" i="1" s="1"/>
  <c r="X255" i="1" s="1"/>
  <c r="Q259" i="1"/>
  <c r="S259" i="1" s="1"/>
  <c r="N259" i="1"/>
  <c r="N258" i="1" s="1"/>
  <c r="N257" i="1" s="1"/>
  <c r="N256" i="1" s="1"/>
  <c r="N255" i="1" s="1"/>
  <c r="L259" i="1"/>
  <c r="H259" i="1"/>
  <c r="Y258" i="1"/>
  <c r="Y257" i="1" s="1"/>
  <c r="Y256" i="1" s="1"/>
  <c r="Y255" i="1" s="1"/>
  <c r="Y254" i="1" s="1"/>
  <c r="W258" i="1"/>
  <c r="V258" i="1"/>
  <c r="T258" i="1"/>
  <c r="T257" i="1" s="1"/>
  <c r="T256" i="1" s="1"/>
  <c r="T255" i="1" s="1"/>
  <c r="R258" i="1"/>
  <c r="Q258" i="1"/>
  <c r="Q257" i="1" s="1"/>
  <c r="Q256" i="1" s="1"/>
  <c r="Q255" i="1" s="1"/>
  <c r="Q254" i="1" s="1"/>
  <c r="P258" i="1"/>
  <c r="P257" i="1" s="1"/>
  <c r="P256" i="1" s="1"/>
  <c r="P255" i="1" s="1"/>
  <c r="O258" i="1"/>
  <c r="M258" i="1"/>
  <c r="M257" i="1" s="1"/>
  <c r="M256" i="1" s="1"/>
  <c r="M255" i="1" s="1"/>
  <c r="M254" i="1" s="1"/>
  <c r="L258" i="1"/>
  <c r="L257" i="1" s="1"/>
  <c r="K258" i="1"/>
  <c r="J258" i="1"/>
  <c r="I258" i="1"/>
  <c r="I257" i="1" s="1"/>
  <c r="I256" i="1" s="1"/>
  <c r="I255" i="1" s="1"/>
  <c r="I254" i="1" s="1"/>
  <c r="H258" i="1"/>
  <c r="H257" i="1" s="1"/>
  <c r="H256" i="1" s="1"/>
  <c r="H255" i="1" s="1"/>
  <c r="G258" i="1"/>
  <c r="F258" i="1"/>
  <c r="W257" i="1"/>
  <c r="V257" i="1"/>
  <c r="V256" i="1" s="1"/>
  <c r="V255" i="1" s="1"/>
  <c r="V254" i="1" s="1"/>
  <c r="R257" i="1"/>
  <c r="R256" i="1" s="1"/>
  <c r="R255" i="1" s="1"/>
  <c r="R254" i="1" s="1"/>
  <c r="O257" i="1"/>
  <c r="K257" i="1"/>
  <c r="J257" i="1"/>
  <c r="J256" i="1" s="1"/>
  <c r="J255" i="1" s="1"/>
  <c r="J254" i="1" s="1"/>
  <c r="G257" i="1"/>
  <c r="F257" i="1"/>
  <c r="F256" i="1" s="1"/>
  <c r="F255" i="1" s="1"/>
  <c r="F254" i="1" s="1"/>
  <c r="W256" i="1"/>
  <c r="W255" i="1" s="1"/>
  <c r="W254" i="1" s="1"/>
  <c r="O256" i="1"/>
  <c r="O255" i="1" s="1"/>
  <c r="O254" i="1" s="1"/>
  <c r="L256" i="1"/>
  <c r="K256" i="1"/>
  <c r="K255" i="1" s="1"/>
  <c r="K254" i="1" s="1"/>
  <c r="G256" i="1"/>
  <c r="G255" i="1" s="1"/>
  <c r="G254" i="1" s="1"/>
  <c r="L255" i="1"/>
  <c r="Z253" i="1"/>
  <c r="Z252" i="1" s="1"/>
  <c r="Z245" i="1" s="1"/>
  <c r="X253" i="1"/>
  <c r="X252" i="1" s="1"/>
  <c r="S253" i="1"/>
  <c r="U253" i="1" s="1"/>
  <c r="U252" i="1" s="1"/>
  <c r="Q253" i="1"/>
  <c r="Q252" i="1" s="1"/>
  <c r="H253" i="1"/>
  <c r="Y252" i="1"/>
  <c r="Y245" i="1" s="1"/>
  <c r="W252" i="1"/>
  <c r="V252" i="1"/>
  <c r="V245" i="1" s="1"/>
  <c r="T252" i="1"/>
  <c r="S252" i="1"/>
  <c r="R252" i="1"/>
  <c r="R245" i="1" s="1"/>
  <c r="P252" i="1"/>
  <c r="O252" i="1"/>
  <c r="M252" i="1"/>
  <c r="K252" i="1"/>
  <c r="J252" i="1"/>
  <c r="I252" i="1"/>
  <c r="I245" i="1" s="1"/>
  <c r="G252" i="1"/>
  <c r="F252" i="1"/>
  <c r="F245" i="1" s="1"/>
  <c r="Z251" i="1"/>
  <c r="X251" i="1"/>
  <c r="S251" i="1"/>
  <c r="S249" i="1" s="1"/>
  <c r="S245" i="1" s="1"/>
  <c r="S241" i="1" s="1"/>
  <c r="S240" i="1" s="1"/>
  <c r="S239" i="1" s="1"/>
  <c r="Q251" i="1"/>
  <c r="Q249" i="1" s="1"/>
  <c r="L251" i="1"/>
  <c r="N251" i="1" s="1"/>
  <c r="H251" i="1"/>
  <c r="H249" i="1" s="1"/>
  <c r="U250" i="1"/>
  <c r="J250" i="1"/>
  <c r="J249" i="1" s="1"/>
  <c r="Z249" i="1"/>
  <c r="Y249" i="1"/>
  <c r="X249" i="1"/>
  <c r="W249" i="1"/>
  <c r="W245" i="1" s="1"/>
  <c r="W241" i="1" s="1"/>
  <c r="W240" i="1" s="1"/>
  <c r="W239" i="1" s="1"/>
  <c r="V249" i="1"/>
  <c r="T249" i="1"/>
  <c r="R249" i="1"/>
  <c r="P249" i="1"/>
  <c r="O249" i="1"/>
  <c r="O245" i="1" s="1"/>
  <c r="O241" i="1" s="1"/>
  <c r="O240" i="1" s="1"/>
  <c r="O239" i="1" s="1"/>
  <c r="M249" i="1"/>
  <c r="K249" i="1"/>
  <c r="K245" i="1" s="1"/>
  <c r="K241" i="1" s="1"/>
  <c r="K240" i="1" s="1"/>
  <c r="K239" i="1" s="1"/>
  <c r="I249" i="1"/>
  <c r="G249" i="1"/>
  <c r="G245" i="1" s="1"/>
  <c r="F249" i="1"/>
  <c r="U248" i="1"/>
  <c r="L248" i="1"/>
  <c r="J248" i="1"/>
  <c r="U247" i="1"/>
  <c r="L247" i="1"/>
  <c r="N247" i="1" s="1"/>
  <c r="U246" i="1"/>
  <c r="T246" i="1"/>
  <c r="M246" i="1"/>
  <c r="K246" i="1"/>
  <c r="J246" i="1"/>
  <c r="I246" i="1"/>
  <c r="X245" i="1"/>
  <c r="T245" i="1"/>
  <c r="P245" i="1"/>
  <c r="X244" i="1"/>
  <c r="Z244" i="1" s="1"/>
  <c r="Z243" i="1" s="1"/>
  <c r="Z242" i="1" s="1"/>
  <c r="U244" i="1"/>
  <c r="S244" i="1"/>
  <c r="Q244" i="1"/>
  <c r="N244" i="1"/>
  <c r="N243" i="1" s="1"/>
  <c r="L244" i="1"/>
  <c r="H244" i="1"/>
  <c r="Y243" i="1"/>
  <c r="X243" i="1"/>
  <c r="X242" i="1" s="1"/>
  <c r="X241" i="1" s="1"/>
  <c r="W243" i="1"/>
  <c r="W242" i="1" s="1"/>
  <c r="V243" i="1"/>
  <c r="U243" i="1"/>
  <c r="U242" i="1" s="1"/>
  <c r="T243" i="1"/>
  <c r="T242" i="1" s="1"/>
  <c r="T241" i="1" s="1"/>
  <c r="T240" i="1" s="1"/>
  <c r="T239" i="1" s="1"/>
  <c r="S243" i="1"/>
  <c r="S242" i="1" s="1"/>
  <c r="R243" i="1"/>
  <c r="Q243" i="1"/>
  <c r="P243" i="1"/>
  <c r="P242" i="1" s="1"/>
  <c r="P241" i="1" s="1"/>
  <c r="O243" i="1"/>
  <c r="O242" i="1" s="1"/>
  <c r="M243" i="1"/>
  <c r="M242" i="1" s="1"/>
  <c r="L243" i="1"/>
  <c r="L242" i="1" s="1"/>
  <c r="K243" i="1"/>
  <c r="K242" i="1" s="1"/>
  <c r="J243" i="1"/>
  <c r="I243" i="1"/>
  <c r="I242" i="1" s="1"/>
  <c r="I241" i="1" s="1"/>
  <c r="I240" i="1" s="1"/>
  <c r="I239" i="1" s="1"/>
  <c r="H243" i="1"/>
  <c r="H242" i="1" s="1"/>
  <c r="G243" i="1"/>
  <c r="G242" i="1" s="1"/>
  <c r="G241" i="1" s="1"/>
  <c r="G240" i="1" s="1"/>
  <c r="G239" i="1" s="1"/>
  <c r="F243" i="1"/>
  <c r="Y242" i="1"/>
  <c r="Y241" i="1" s="1"/>
  <c r="Y240" i="1" s="1"/>
  <c r="V242" i="1"/>
  <c r="V241" i="1" s="1"/>
  <c r="V240" i="1" s="1"/>
  <c r="V239" i="1" s="1"/>
  <c r="R242" i="1"/>
  <c r="R241" i="1" s="1"/>
  <c r="R240" i="1" s="1"/>
  <c r="R239" i="1" s="1"/>
  <c r="Q242" i="1"/>
  <c r="N242" i="1"/>
  <c r="J242" i="1"/>
  <c r="F242" i="1"/>
  <c r="F241" i="1" s="1"/>
  <c r="F240" i="1" s="1"/>
  <c r="F239" i="1" s="1"/>
  <c r="X240" i="1"/>
  <c r="X239" i="1" s="1"/>
  <c r="P240" i="1"/>
  <c r="P239" i="1" s="1"/>
  <c r="Y239" i="1"/>
  <c r="Z238" i="1"/>
  <c r="Z237" i="1" s="1"/>
  <c r="Z236" i="1" s="1"/>
  <c r="Z235" i="1" s="1"/>
  <c r="Z234" i="1" s="1"/>
  <c r="Z233" i="1" s="1"/>
  <c r="X238" i="1"/>
  <c r="X237" i="1" s="1"/>
  <c r="X236" i="1" s="1"/>
  <c r="Q238" i="1"/>
  <c r="S238" i="1" s="1"/>
  <c r="N238" i="1"/>
  <c r="L238" i="1"/>
  <c r="H238" i="1"/>
  <c r="Y237" i="1"/>
  <c r="Y236" i="1" s="1"/>
  <c r="Y235" i="1" s="1"/>
  <c r="W237" i="1"/>
  <c r="V237" i="1"/>
  <c r="T237" i="1"/>
  <c r="T236" i="1" s="1"/>
  <c r="R237" i="1"/>
  <c r="R236" i="1" s="1"/>
  <c r="R235" i="1" s="1"/>
  <c r="R234" i="1" s="1"/>
  <c r="R233" i="1" s="1"/>
  <c r="P237" i="1"/>
  <c r="P236" i="1" s="1"/>
  <c r="O237" i="1"/>
  <c r="N237" i="1"/>
  <c r="N236" i="1" s="1"/>
  <c r="N235" i="1" s="1"/>
  <c r="N234" i="1" s="1"/>
  <c r="N233" i="1" s="1"/>
  <c r="M237" i="1"/>
  <c r="M236" i="1" s="1"/>
  <c r="M235" i="1" s="1"/>
  <c r="L237" i="1"/>
  <c r="L236" i="1" s="1"/>
  <c r="K237" i="1"/>
  <c r="J237" i="1"/>
  <c r="J236" i="1" s="1"/>
  <c r="J235" i="1" s="1"/>
  <c r="J234" i="1" s="1"/>
  <c r="J233" i="1" s="1"/>
  <c r="I237" i="1"/>
  <c r="I236" i="1" s="1"/>
  <c r="I235" i="1" s="1"/>
  <c r="H237" i="1"/>
  <c r="H236" i="1" s="1"/>
  <c r="G237" i="1"/>
  <c r="F237" i="1"/>
  <c r="F236" i="1" s="1"/>
  <c r="F235" i="1" s="1"/>
  <c r="F234" i="1" s="1"/>
  <c r="F233" i="1" s="1"/>
  <c r="W236" i="1"/>
  <c r="W235" i="1" s="1"/>
  <c r="W234" i="1" s="1"/>
  <c r="W233" i="1" s="1"/>
  <c r="V236" i="1"/>
  <c r="V235" i="1" s="1"/>
  <c r="V234" i="1" s="1"/>
  <c r="O236" i="1"/>
  <c r="O235" i="1" s="1"/>
  <c r="O234" i="1" s="1"/>
  <c r="O233" i="1" s="1"/>
  <c r="K236" i="1"/>
  <c r="K235" i="1" s="1"/>
  <c r="K234" i="1" s="1"/>
  <c r="K233" i="1" s="1"/>
  <c r="G236" i="1"/>
  <c r="G235" i="1" s="1"/>
  <c r="G234" i="1" s="1"/>
  <c r="G233" i="1" s="1"/>
  <c r="X235" i="1"/>
  <c r="X234" i="1" s="1"/>
  <c r="X233" i="1" s="1"/>
  <c r="T235" i="1"/>
  <c r="T234" i="1" s="1"/>
  <c r="T233" i="1" s="1"/>
  <c r="P235" i="1"/>
  <c r="P234" i="1" s="1"/>
  <c r="P233" i="1" s="1"/>
  <c r="L235" i="1"/>
  <c r="L234" i="1" s="1"/>
  <c r="L233" i="1" s="1"/>
  <c r="H235" i="1"/>
  <c r="H234" i="1" s="1"/>
  <c r="H233" i="1" s="1"/>
  <c r="Y234" i="1"/>
  <c r="Y233" i="1" s="1"/>
  <c r="M234" i="1"/>
  <c r="M233" i="1" s="1"/>
  <c r="I234" i="1"/>
  <c r="I233" i="1" s="1"/>
  <c r="V233" i="1"/>
  <c r="Z232" i="1"/>
  <c r="X232" i="1"/>
  <c r="X231" i="1" s="1"/>
  <c r="Q232" i="1"/>
  <c r="Q231" i="1" s="1"/>
  <c r="Q230" i="1" s="1"/>
  <c r="H232" i="1"/>
  <c r="Z231" i="1"/>
  <c r="Z230" i="1" s="1"/>
  <c r="Z229" i="1" s="1"/>
  <c r="Y231" i="1"/>
  <c r="Y230" i="1" s="1"/>
  <c r="W231" i="1"/>
  <c r="W230" i="1" s="1"/>
  <c r="W229" i="1" s="1"/>
  <c r="V231" i="1"/>
  <c r="V230" i="1" s="1"/>
  <c r="V229" i="1" s="1"/>
  <c r="T231" i="1"/>
  <c r="R231" i="1"/>
  <c r="R230" i="1" s="1"/>
  <c r="R229" i="1" s="1"/>
  <c r="P231" i="1"/>
  <c r="O231" i="1"/>
  <c r="O230" i="1" s="1"/>
  <c r="O229" i="1" s="1"/>
  <c r="M231" i="1"/>
  <c r="M230" i="1" s="1"/>
  <c r="K231" i="1"/>
  <c r="J231" i="1"/>
  <c r="J230" i="1" s="1"/>
  <c r="J229" i="1" s="1"/>
  <c r="I231" i="1"/>
  <c r="I230" i="1" s="1"/>
  <c r="G231" i="1"/>
  <c r="G230" i="1" s="1"/>
  <c r="G229" i="1" s="1"/>
  <c r="F231" i="1"/>
  <c r="F230" i="1" s="1"/>
  <c r="F229" i="1" s="1"/>
  <c r="X230" i="1"/>
  <c r="X229" i="1" s="1"/>
  <c r="T230" i="1"/>
  <c r="T229" i="1" s="1"/>
  <c r="P230" i="1"/>
  <c r="P229" i="1" s="1"/>
  <c r="K230" i="1"/>
  <c r="K229" i="1" s="1"/>
  <c r="Y229" i="1"/>
  <c r="Q229" i="1"/>
  <c r="M229" i="1"/>
  <c r="M223" i="1" s="1"/>
  <c r="M222" i="1" s="1"/>
  <c r="I229" i="1"/>
  <c r="Z228" i="1"/>
  <c r="X228" i="1"/>
  <c r="Q228" i="1"/>
  <c r="S228" i="1" s="1"/>
  <c r="U228" i="1" s="1"/>
  <c r="N228" i="1"/>
  <c r="L228" i="1"/>
  <c r="H228" i="1"/>
  <c r="Z227" i="1"/>
  <c r="X227" i="1"/>
  <c r="X226" i="1" s="1"/>
  <c r="X225" i="1" s="1"/>
  <c r="Q227" i="1"/>
  <c r="S227" i="1" s="1"/>
  <c r="N227" i="1"/>
  <c r="L227" i="1"/>
  <c r="H227" i="1"/>
  <c r="Z226" i="1"/>
  <c r="Z225" i="1" s="1"/>
  <c r="Z224" i="1" s="1"/>
  <c r="Z223" i="1" s="1"/>
  <c r="Z222" i="1" s="1"/>
  <c r="Y226" i="1"/>
  <c r="Y225" i="1" s="1"/>
  <c r="Y224" i="1" s="1"/>
  <c r="W226" i="1"/>
  <c r="V226" i="1"/>
  <c r="V225" i="1" s="1"/>
  <c r="V224" i="1" s="1"/>
  <c r="V223" i="1" s="1"/>
  <c r="V222" i="1" s="1"/>
  <c r="T226" i="1"/>
  <c r="T225" i="1" s="1"/>
  <c r="R226" i="1"/>
  <c r="R225" i="1" s="1"/>
  <c r="R224" i="1" s="1"/>
  <c r="R223" i="1" s="1"/>
  <c r="R222" i="1" s="1"/>
  <c r="P226" i="1"/>
  <c r="P225" i="1" s="1"/>
  <c r="P224" i="1" s="1"/>
  <c r="P223" i="1" s="1"/>
  <c r="P222" i="1" s="1"/>
  <c r="O226" i="1"/>
  <c r="N226" i="1"/>
  <c r="N225" i="1" s="1"/>
  <c r="N224" i="1" s="1"/>
  <c r="M226" i="1"/>
  <c r="M225" i="1" s="1"/>
  <c r="M224" i="1" s="1"/>
  <c r="L226" i="1"/>
  <c r="L225" i="1" s="1"/>
  <c r="K226" i="1"/>
  <c r="J226" i="1"/>
  <c r="J225" i="1" s="1"/>
  <c r="J224" i="1" s="1"/>
  <c r="J223" i="1" s="1"/>
  <c r="J222" i="1" s="1"/>
  <c r="I226" i="1"/>
  <c r="I225" i="1" s="1"/>
  <c r="I224" i="1" s="1"/>
  <c r="H226" i="1"/>
  <c r="H225" i="1" s="1"/>
  <c r="H224" i="1" s="1"/>
  <c r="G226" i="1"/>
  <c r="F226" i="1"/>
  <c r="F225" i="1" s="1"/>
  <c r="F224" i="1" s="1"/>
  <c r="F223" i="1" s="1"/>
  <c r="F222" i="1" s="1"/>
  <c r="W225" i="1"/>
  <c r="W224" i="1" s="1"/>
  <c r="W223" i="1" s="1"/>
  <c r="W222" i="1" s="1"/>
  <c r="O225" i="1"/>
  <c r="O224" i="1" s="1"/>
  <c r="K225" i="1"/>
  <c r="K224" i="1" s="1"/>
  <c r="K223" i="1" s="1"/>
  <c r="K222" i="1" s="1"/>
  <c r="G225" i="1"/>
  <c r="G224" i="1" s="1"/>
  <c r="G223" i="1" s="1"/>
  <c r="G222" i="1" s="1"/>
  <c r="X224" i="1"/>
  <c r="X223" i="1" s="1"/>
  <c r="X222" i="1" s="1"/>
  <c r="T224" i="1"/>
  <c r="L224" i="1"/>
  <c r="Y223" i="1"/>
  <c r="Y222" i="1" s="1"/>
  <c r="I223" i="1"/>
  <c r="I222" i="1" s="1"/>
  <c r="Z221" i="1"/>
  <c r="Q221" i="1"/>
  <c r="S221" i="1" s="1"/>
  <c r="N221" i="1"/>
  <c r="N220" i="1" s="1"/>
  <c r="L221" i="1"/>
  <c r="H221" i="1"/>
  <c r="Z220" i="1"/>
  <c r="Y220" i="1"/>
  <c r="W220" i="1"/>
  <c r="V220" i="1"/>
  <c r="T220" i="1"/>
  <c r="R220" i="1"/>
  <c r="P220" i="1"/>
  <c r="O220" i="1"/>
  <c r="M220" i="1"/>
  <c r="M217" i="1" s="1"/>
  <c r="M216" i="1" s="1"/>
  <c r="M215" i="1" s="1"/>
  <c r="L220" i="1"/>
  <c r="K220" i="1"/>
  <c r="J220" i="1"/>
  <c r="I220" i="1"/>
  <c r="I217" i="1" s="1"/>
  <c r="I216" i="1" s="1"/>
  <c r="I215" i="1" s="1"/>
  <c r="H220" i="1"/>
  <c r="G220" i="1"/>
  <c r="F220" i="1"/>
  <c r="Z219" i="1"/>
  <c r="Z218" i="1" s="1"/>
  <c r="Z217" i="1" s="1"/>
  <c r="Z216" i="1" s="1"/>
  <c r="Z215" i="1" s="1"/>
  <c r="U219" i="1"/>
  <c r="U218" i="1" s="1"/>
  <c r="S219" i="1"/>
  <c r="Q219" i="1"/>
  <c r="N219" i="1"/>
  <c r="N218" i="1" s="1"/>
  <c r="N217" i="1" s="1"/>
  <c r="N216" i="1" s="1"/>
  <c r="N215" i="1" s="1"/>
  <c r="L219" i="1"/>
  <c r="H219" i="1"/>
  <c r="Y218" i="1"/>
  <c r="W218" i="1"/>
  <c r="W217" i="1" s="1"/>
  <c r="W216" i="1" s="1"/>
  <c r="W215" i="1" s="1"/>
  <c r="V218" i="1"/>
  <c r="T218" i="1"/>
  <c r="T217" i="1" s="1"/>
  <c r="T216" i="1" s="1"/>
  <c r="T215" i="1" s="1"/>
  <c r="S218" i="1"/>
  <c r="R218" i="1"/>
  <c r="Q218" i="1"/>
  <c r="P218" i="1"/>
  <c r="O218" i="1"/>
  <c r="M218" i="1"/>
  <c r="L218" i="1"/>
  <c r="K218" i="1"/>
  <c r="K217" i="1" s="1"/>
  <c r="K216" i="1" s="1"/>
  <c r="K215" i="1" s="1"/>
  <c r="J218" i="1"/>
  <c r="I218" i="1"/>
  <c r="H218" i="1"/>
  <c r="G218" i="1"/>
  <c r="F218" i="1"/>
  <c r="Y217" i="1"/>
  <c r="Y216" i="1" s="1"/>
  <c r="Y215" i="1" s="1"/>
  <c r="V217" i="1"/>
  <c r="R217" i="1"/>
  <c r="P217" i="1"/>
  <c r="O217" i="1"/>
  <c r="O216" i="1" s="1"/>
  <c r="O215" i="1" s="1"/>
  <c r="L217" i="1"/>
  <c r="L216" i="1" s="1"/>
  <c r="L215" i="1" s="1"/>
  <c r="J217" i="1"/>
  <c r="H217" i="1"/>
  <c r="H216" i="1" s="1"/>
  <c r="H215" i="1" s="1"/>
  <c r="G217" i="1"/>
  <c r="G216" i="1" s="1"/>
  <c r="G215" i="1" s="1"/>
  <c r="F217" i="1"/>
  <c r="V216" i="1"/>
  <c r="R216" i="1"/>
  <c r="P216" i="1"/>
  <c r="P215" i="1" s="1"/>
  <c r="J216" i="1"/>
  <c r="F216" i="1"/>
  <c r="V215" i="1"/>
  <c r="R215" i="1"/>
  <c r="J215" i="1"/>
  <c r="F215" i="1"/>
  <c r="X214" i="1"/>
  <c r="Z214" i="1" s="1"/>
  <c r="Z213" i="1" s="1"/>
  <c r="U214" i="1"/>
  <c r="U213" i="1" s="1"/>
  <c r="U212" i="1" s="1"/>
  <c r="S214" i="1"/>
  <c r="Q214" i="1"/>
  <c r="N214" i="1"/>
  <c r="N213" i="1" s="1"/>
  <c r="L214" i="1"/>
  <c r="L213" i="1" s="1"/>
  <c r="L212" i="1" s="1"/>
  <c r="H214" i="1"/>
  <c r="Y213" i="1"/>
  <c r="X213" i="1"/>
  <c r="X212" i="1" s="1"/>
  <c r="W213" i="1"/>
  <c r="W212" i="1" s="1"/>
  <c r="V213" i="1"/>
  <c r="T213" i="1"/>
  <c r="T212" i="1" s="1"/>
  <c r="S213" i="1"/>
  <c r="S212" i="1" s="1"/>
  <c r="R213" i="1"/>
  <c r="Q213" i="1"/>
  <c r="P213" i="1"/>
  <c r="P212" i="1" s="1"/>
  <c r="O213" i="1"/>
  <c r="O212" i="1" s="1"/>
  <c r="M213" i="1"/>
  <c r="M212" i="1" s="1"/>
  <c r="M208" i="1" s="1"/>
  <c r="M207" i="1" s="1"/>
  <c r="K213" i="1"/>
  <c r="K212" i="1" s="1"/>
  <c r="J213" i="1"/>
  <c r="I213" i="1"/>
  <c r="I212" i="1" s="1"/>
  <c r="I208" i="1" s="1"/>
  <c r="I207" i="1" s="1"/>
  <c r="H213" i="1"/>
  <c r="H212" i="1" s="1"/>
  <c r="G213" i="1"/>
  <c r="G212" i="1" s="1"/>
  <c r="F213" i="1"/>
  <c r="Z212" i="1"/>
  <c r="Y212" i="1"/>
  <c r="V212" i="1"/>
  <c r="R212" i="1"/>
  <c r="Q212" i="1"/>
  <c r="N212" i="1"/>
  <c r="J212" i="1"/>
  <c r="F212" i="1"/>
  <c r="Z211" i="1"/>
  <c r="X211" i="1"/>
  <c r="X210" i="1" s="1"/>
  <c r="Q211" i="1"/>
  <c r="Q210" i="1" s="1"/>
  <c r="Q209" i="1" s="1"/>
  <c r="H211" i="1"/>
  <c r="Z210" i="1"/>
  <c r="Z209" i="1" s="1"/>
  <c r="Z208" i="1" s="1"/>
  <c r="Y210" i="1"/>
  <c r="Y209" i="1" s="1"/>
  <c r="W210" i="1"/>
  <c r="W209" i="1" s="1"/>
  <c r="W208" i="1" s="1"/>
  <c r="W207" i="1" s="1"/>
  <c r="V210" i="1"/>
  <c r="V209" i="1" s="1"/>
  <c r="T210" i="1"/>
  <c r="R210" i="1"/>
  <c r="R209" i="1" s="1"/>
  <c r="P210" i="1"/>
  <c r="O210" i="1"/>
  <c r="O209" i="1" s="1"/>
  <c r="O208" i="1" s="1"/>
  <c r="O207" i="1" s="1"/>
  <c r="M210" i="1"/>
  <c r="M209" i="1" s="1"/>
  <c r="K210" i="1"/>
  <c r="J210" i="1"/>
  <c r="J209" i="1" s="1"/>
  <c r="J208" i="1" s="1"/>
  <c r="I210" i="1"/>
  <c r="I209" i="1" s="1"/>
  <c r="G210" i="1"/>
  <c r="G209" i="1" s="1"/>
  <c r="G208" i="1" s="1"/>
  <c r="G207" i="1" s="1"/>
  <c r="F210" i="1"/>
  <c r="F209" i="1" s="1"/>
  <c r="X209" i="1"/>
  <c r="X208" i="1" s="1"/>
  <c r="X207" i="1" s="1"/>
  <c r="T209" i="1"/>
  <c r="T208" i="1" s="1"/>
  <c r="T207" i="1" s="1"/>
  <c r="P209" i="1"/>
  <c r="P208" i="1" s="1"/>
  <c r="P207" i="1" s="1"/>
  <c r="K209" i="1"/>
  <c r="Y208" i="1"/>
  <c r="Y207" i="1" s="1"/>
  <c r="Q208" i="1"/>
  <c r="Q207" i="1" s="1"/>
  <c r="Z207" i="1"/>
  <c r="J207" i="1"/>
  <c r="Z206" i="1"/>
  <c r="X206" i="1"/>
  <c r="X205" i="1" s="1"/>
  <c r="X202" i="1" s="1"/>
  <c r="X201" i="1" s="1"/>
  <c r="X200" i="1" s="1"/>
  <c r="X199" i="1" s="1"/>
  <c r="Q206" i="1"/>
  <c r="Q205" i="1" s="1"/>
  <c r="H206" i="1"/>
  <c r="Z205" i="1"/>
  <c r="Y205" i="1"/>
  <c r="W205" i="1"/>
  <c r="V205" i="1"/>
  <c r="T205" i="1"/>
  <c r="R205" i="1"/>
  <c r="P205" i="1"/>
  <c r="O205" i="1"/>
  <c r="M205" i="1"/>
  <c r="K205" i="1"/>
  <c r="J205" i="1"/>
  <c r="I205" i="1"/>
  <c r="G205" i="1"/>
  <c r="F205" i="1"/>
  <c r="Z204" i="1"/>
  <c r="X204" i="1"/>
  <c r="U204" i="1"/>
  <c r="U203" i="1" s="1"/>
  <c r="S204" i="1"/>
  <c r="S203" i="1" s="1"/>
  <c r="Q204" i="1"/>
  <c r="Q203" i="1" s="1"/>
  <c r="Q202" i="1" s="1"/>
  <c r="Q201" i="1" s="1"/>
  <c r="Q200" i="1" s="1"/>
  <c r="H204" i="1"/>
  <c r="L204" i="1" s="1"/>
  <c r="Z203" i="1"/>
  <c r="Y203" i="1"/>
  <c r="X203" i="1"/>
  <c r="W203" i="1"/>
  <c r="W202" i="1" s="1"/>
  <c r="W201" i="1" s="1"/>
  <c r="W200" i="1" s="1"/>
  <c r="V203" i="1"/>
  <c r="V202" i="1" s="1"/>
  <c r="V201" i="1" s="1"/>
  <c r="V200" i="1" s="1"/>
  <c r="T203" i="1"/>
  <c r="R203" i="1"/>
  <c r="R202" i="1" s="1"/>
  <c r="R201" i="1" s="1"/>
  <c r="R200" i="1" s="1"/>
  <c r="P203" i="1"/>
  <c r="O203" i="1"/>
  <c r="O202" i="1" s="1"/>
  <c r="O201" i="1" s="1"/>
  <c r="O200" i="1" s="1"/>
  <c r="M203" i="1"/>
  <c r="K203" i="1"/>
  <c r="K202" i="1" s="1"/>
  <c r="K201" i="1" s="1"/>
  <c r="K200" i="1" s="1"/>
  <c r="J203" i="1"/>
  <c r="J202" i="1" s="1"/>
  <c r="J201" i="1" s="1"/>
  <c r="J200" i="1" s="1"/>
  <c r="J199" i="1" s="1"/>
  <c r="I203" i="1"/>
  <c r="H203" i="1"/>
  <c r="G203" i="1"/>
  <c r="F203" i="1"/>
  <c r="F202" i="1" s="1"/>
  <c r="F201" i="1" s="1"/>
  <c r="F200" i="1" s="1"/>
  <c r="Y202" i="1"/>
  <c r="T202" i="1"/>
  <c r="T201" i="1" s="1"/>
  <c r="T200" i="1" s="1"/>
  <c r="T199" i="1" s="1"/>
  <c r="P202" i="1"/>
  <c r="P201" i="1" s="1"/>
  <c r="P200" i="1" s="1"/>
  <c r="M202" i="1"/>
  <c r="I202" i="1"/>
  <c r="Y201" i="1"/>
  <c r="Y200" i="1" s="1"/>
  <c r="M201" i="1"/>
  <c r="M200" i="1" s="1"/>
  <c r="I201" i="1"/>
  <c r="I200" i="1" s="1"/>
  <c r="U196" i="1"/>
  <c r="U195" i="1" s="1"/>
  <c r="N196" i="1"/>
  <c r="N195" i="1" s="1"/>
  <c r="L196" i="1"/>
  <c r="L195" i="1" s="1"/>
  <c r="T195" i="1"/>
  <c r="M195" i="1"/>
  <c r="K195" i="1"/>
  <c r="K188" i="1" s="1"/>
  <c r="K187" i="1" s="1"/>
  <c r="K186" i="1" s="1"/>
  <c r="K185" i="1" s="1"/>
  <c r="J195" i="1"/>
  <c r="I195" i="1"/>
  <c r="X194" i="1"/>
  <c r="Z194" i="1" s="1"/>
  <c r="Z193" i="1" s="1"/>
  <c r="U194" i="1"/>
  <c r="U193" i="1" s="1"/>
  <c r="S194" i="1"/>
  <c r="Q194" i="1"/>
  <c r="N194" i="1"/>
  <c r="N193" i="1" s="1"/>
  <c r="L194" i="1"/>
  <c r="L193" i="1" s="1"/>
  <c r="H194" i="1"/>
  <c r="Y193" i="1"/>
  <c r="X193" i="1"/>
  <c r="W193" i="1"/>
  <c r="V193" i="1"/>
  <c r="T193" i="1"/>
  <c r="S193" i="1"/>
  <c r="R193" i="1"/>
  <c r="Q193" i="1"/>
  <c r="P193" i="1"/>
  <c r="O193" i="1"/>
  <c r="M193" i="1"/>
  <c r="K193" i="1"/>
  <c r="J193" i="1"/>
  <c r="I193" i="1"/>
  <c r="H193" i="1"/>
  <c r="G193" i="1"/>
  <c r="F193" i="1"/>
  <c r="Z192" i="1"/>
  <c r="Z191" i="1" s="1"/>
  <c r="X192" i="1"/>
  <c r="X191" i="1" s="1"/>
  <c r="Q192" i="1"/>
  <c r="S192" i="1" s="1"/>
  <c r="N192" i="1"/>
  <c r="L192" i="1"/>
  <c r="H192" i="1"/>
  <c r="Y191" i="1"/>
  <c r="W191" i="1"/>
  <c r="V191" i="1"/>
  <c r="T191" i="1"/>
  <c r="R191" i="1"/>
  <c r="P191" i="1"/>
  <c r="O191" i="1"/>
  <c r="N191" i="1"/>
  <c r="M191" i="1"/>
  <c r="L191" i="1"/>
  <c r="K191" i="1"/>
  <c r="J191" i="1"/>
  <c r="I191" i="1"/>
  <c r="H191" i="1"/>
  <c r="G191" i="1"/>
  <c r="F191" i="1"/>
  <c r="Z190" i="1"/>
  <c r="X190" i="1"/>
  <c r="X189" i="1" s="1"/>
  <c r="Q190" i="1"/>
  <c r="Q189" i="1" s="1"/>
  <c r="H190" i="1"/>
  <c r="Z189" i="1"/>
  <c r="Y189" i="1"/>
  <c r="Y188" i="1" s="1"/>
  <c r="W189" i="1"/>
  <c r="W188" i="1" s="1"/>
  <c r="W187" i="1" s="1"/>
  <c r="W186" i="1" s="1"/>
  <c r="W185" i="1" s="1"/>
  <c r="V189" i="1"/>
  <c r="V188" i="1" s="1"/>
  <c r="V187" i="1" s="1"/>
  <c r="T189" i="1"/>
  <c r="R189" i="1"/>
  <c r="R188" i="1" s="1"/>
  <c r="R187" i="1" s="1"/>
  <c r="R186" i="1" s="1"/>
  <c r="R185" i="1" s="1"/>
  <c r="P189" i="1"/>
  <c r="O189" i="1"/>
  <c r="O188" i="1" s="1"/>
  <c r="O187" i="1" s="1"/>
  <c r="O186" i="1" s="1"/>
  <c r="O185" i="1" s="1"/>
  <c r="M189" i="1"/>
  <c r="M188" i="1" s="1"/>
  <c r="M187" i="1" s="1"/>
  <c r="M186" i="1" s="1"/>
  <c r="M185" i="1" s="1"/>
  <c r="K189" i="1"/>
  <c r="J189" i="1"/>
  <c r="I189" i="1"/>
  <c r="G189" i="1"/>
  <c r="G188" i="1" s="1"/>
  <c r="G187" i="1" s="1"/>
  <c r="G186" i="1" s="1"/>
  <c r="G185" i="1" s="1"/>
  <c r="F189" i="1"/>
  <c r="X188" i="1"/>
  <c r="X187" i="1" s="1"/>
  <c r="X186" i="1" s="1"/>
  <c r="X185" i="1" s="1"/>
  <c r="T188" i="1"/>
  <c r="T187" i="1" s="1"/>
  <c r="T186" i="1" s="1"/>
  <c r="T185" i="1" s="1"/>
  <c r="P188" i="1"/>
  <c r="P187" i="1" s="1"/>
  <c r="P186" i="1" s="1"/>
  <c r="P185" i="1" s="1"/>
  <c r="Y187" i="1"/>
  <c r="Y186" i="1" s="1"/>
  <c r="Y185" i="1" s="1"/>
  <c r="V186" i="1"/>
  <c r="V185" i="1" s="1"/>
  <c r="Z184" i="1"/>
  <c r="X184" i="1"/>
  <c r="U184" i="1"/>
  <c r="S184" i="1"/>
  <c r="Q184" i="1"/>
  <c r="H184" i="1"/>
  <c r="L184" i="1" s="1"/>
  <c r="N184" i="1" s="1"/>
  <c r="Z183" i="1"/>
  <c r="X183" i="1"/>
  <c r="S183" i="1"/>
  <c r="U183" i="1" s="1"/>
  <c r="Q183" i="1"/>
  <c r="L183" i="1"/>
  <c r="N183" i="1" s="1"/>
  <c r="H183" i="1"/>
  <c r="Z182" i="1"/>
  <c r="X182" i="1"/>
  <c r="U182" i="1"/>
  <c r="S182" i="1"/>
  <c r="Q182" i="1"/>
  <c r="Q181" i="1" s="1"/>
  <c r="Q180" i="1" s="1"/>
  <c r="Q179" i="1" s="1"/>
  <c r="H182" i="1"/>
  <c r="L182" i="1" s="1"/>
  <c r="Z181" i="1"/>
  <c r="Z180" i="1" s="1"/>
  <c r="Y181" i="1"/>
  <c r="X181" i="1"/>
  <c r="W181" i="1"/>
  <c r="W180" i="1" s="1"/>
  <c r="W179" i="1" s="1"/>
  <c r="V181" i="1"/>
  <c r="V180" i="1" s="1"/>
  <c r="T181" i="1"/>
  <c r="R181" i="1"/>
  <c r="R180" i="1" s="1"/>
  <c r="R179" i="1" s="1"/>
  <c r="P181" i="1"/>
  <c r="O181" i="1"/>
  <c r="O180" i="1" s="1"/>
  <c r="O179" i="1" s="1"/>
  <c r="M181" i="1"/>
  <c r="K181" i="1"/>
  <c r="K180" i="1" s="1"/>
  <c r="K179" i="1" s="1"/>
  <c r="J181" i="1"/>
  <c r="J180" i="1" s="1"/>
  <c r="J179" i="1" s="1"/>
  <c r="I181" i="1"/>
  <c r="H181" i="1"/>
  <c r="G181" i="1"/>
  <c r="G180" i="1" s="1"/>
  <c r="G179" i="1" s="1"/>
  <c r="F181" i="1"/>
  <c r="F180" i="1" s="1"/>
  <c r="F179" i="1" s="1"/>
  <c r="Y180" i="1"/>
  <c r="X180" i="1"/>
  <c r="X179" i="1" s="1"/>
  <c r="T180" i="1"/>
  <c r="T179" i="1" s="1"/>
  <c r="P180" i="1"/>
  <c r="P179" i="1" s="1"/>
  <c r="M180" i="1"/>
  <c r="I180" i="1"/>
  <c r="H180" i="1"/>
  <c r="H179" i="1" s="1"/>
  <c r="Z179" i="1"/>
  <c r="Y179" i="1"/>
  <c r="V179" i="1"/>
  <c r="M179" i="1"/>
  <c r="I179" i="1"/>
  <c r="Z178" i="1"/>
  <c r="Z177" i="1" s="1"/>
  <c r="X178" i="1"/>
  <c r="X177" i="1" s="1"/>
  <c r="S178" i="1"/>
  <c r="U178" i="1" s="1"/>
  <c r="U177" i="1" s="1"/>
  <c r="Q178" i="1"/>
  <c r="Q177" i="1" s="1"/>
  <c r="H178" i="1"/>
  <c r="Y177" i="1"/>
  <c r="W177" i="1"/>
  <c r="V177" i="1"/>
  <c r="T177" i="1"/>
  <c r="S177" i="1"/>
  <c r="R177" i="1"/>
  <c r="P177" i="1"/>
  <c r="O177" i="1"/>
  <c r="M177" i="1"/>
  <c r="K177" i="1"/>
  <c r="J177" i="1"/>
  <c r="I177" i="1"/>
  <c r="G177" i="1"/>
  <c r="F177" i="1"/>
  <c r="Z176" i="1"/>
  <c r="X176" i="1"/>
  <c r="S176" i="1"/>
  <c r="U176" i="1" s="1"/>
  <c r="Q176" i="1"/>
  <c r="L176" i="1"/>
  <c r="N176" i="1" s="1"/>
  <c r="H176" i="1"/>
  <c r="Z175" i="1"/>
  <c r="X175" i="1"/>
  <c r="U175" i="1"/>
  <c r="S175" i="1"/>
  <c r="S174" i="1" s="1"/>
  <c r="S173" i="1" s="1"/>
  <c r="S172" i="1" s="1"/>
  <c r="Q175" i="1"/>
  <c r="Q174" i="1" s="1"/>
  <c r="Q173" i="1" s="1"/>
  <c r="Q172" i="1" s="1"/>
  <c r="H175" i="1"/>
  <c r="L175" i="1" s="1"/>
  <c r="Z174" i="1"/>
  <c r="Y174" i="1"/>
  <c r="X174" i="1"/>
  <c r="W174" i="1"/>
  <c r="W173" i="1" s="1"/>
  <c r="W172" i="1" s="1"/>
  <c r="W171" i="1" s="1"/>
  <c r="W170" i="1" s="1"/>
  <c r="V174" i="1"/>
  <c r="T174" i="1"/>
  <c r="R174" i="1"/>
  <c r="R173" i="1" s="1"/>
  <c r="R172" i="1" s="1"/>
  <c r="P174" i="1"/>
  <c r="O174" i="1"/>
  <c r="O173" i="1" s="1"/>
  <c r="O172" i="1" s="1"/>
  <c r="O171" i="1" s="1"/>
  <c r="O170" i="1" s="1"/>
  <c r="M174" i="1"/>
  <c r="K174" i="1"/>
  <c r="J174" i="1"/>
  <c r="J173" i="1" s="1"/>
  <c r="J172" i="1" s="1"/>
  <c r="J171" i="1" s="1"/>
  <c r="J170" i="1" s="1"/>
  <c r="I174" i="1"/>
  <c r="H174" i="1"/>
  <c r="G174" i="1"/>
  <c r="G173" i="1" s="1"/>
  <c r="G172" i="1" s="1"/>
  <c r="F174" i="1"/>
  <c r="F173" i="1" s="1"/>
  <c r="F172" i="1" s="1"/>
  <c r="F171" i="1" s="1"/>
  <c r="F170" i="1" s="1"/>
  <c r="Y173" i="1"/>
  <c r="X173" i="1"/>
  <c r="X172" i="1" s="1"/>
  <c r="T173" i="1"/>
  <c r="T172" i="1" s="1"/>
  <c r="T171" i="1" s="1"/>
  <c r="T170" i="1" s="1"/>
  <c r="P173" i="1"/>
  <c r="P172" i="1" s="1"/>
  <c r="M173" i="1"/>
  <c r="I173" i="1"/>
  <c r="Y172" i="1"/>
  <c r="Y171" i="1" s="1"/>
  <c r="Y170" i="1" s="1"/>
  <c r="M172" i="1"/>
  <c r="I172" i="1"/>
  <c r="I171" i="1" s="1"/>
  <c r="I170" i="1" s="1"/>
  <c r="G171" i="1"/>
  <c r="G170" i="1"/>
  <c r="X169" i="1"/>
  <c r="Z169" i="1" s="1"/>
  <c r="U169" i="1"/>
  <c r="Q169" i="1"/>
  <c r="S169" i="1" s="1"/>
  <c r="N169" i="1"/>
  <c r="L169" i="1"/>
  <c r="H169" i="1"/>
  <c r="X168" i="1"/>
  <c r="Z168" i="1" s="1"/>
  <c r="U168" i="1"/>
  <c r="Q168" i="1"/>
  <c r="S168" i="1" s="1"/>
  <c r="N168" i="1"/>
  <c r="L168" i="1"/>
  <c r="H168" i="1"/>
  <c r="X167" i="1"/>
  <c r="Z167" i="1" s="1"/>
  <c r="Z166" i="1" s="1"/>
  <c r="U167" i="1"/>
  <c r="U166" i="1" s="1"/>
  <c r="U165" i="1" s="1"/>
  <c r="U164" i="1" s="1"/>
  <c r="Q167" i="1"/>
  <c r="S167" i="1" s="1"/>
  <c r="N167" i="1"/>
  <c r="L167" i="1"/>
  <c r="H167" i="1"/>
  <c r="Y166" i="1"/>
  <c r="X166" i="1"/>
  <c r="X165" i="1" s="1"/>
  <c r="X164" i="1" s="1"/>
  <c r="W166" i="1"/>
  <c r="V166" i="1"/>
  <c r="T166" i="1"/>
  <c r="T165" i="1" s="1"/>
  <c r="T164" i="1" s="1"/>
  <c r="R166" i="1"/>
  <c r="Q166" i="1"/>
  <c r="Q165" i="1" s="1"/>
  <c r="Q164" i="1" s="1"/>
  <c r="P166" i="1"/>
  <c r="P165" i="1" s="1"/>
  <c r="P164" i="1" s="1"/>
  <c r="O166" i="1"/>
  <c r="M166" i="1"/>
  <c r="L166" i="1"/>
  <c r="L165" i="1" s="1"/>
  <c r="L164" i="1" s="1"/>
  <c r="K166" i="1"/>
  <c r="J166" i="1"/>
  <c r="I166" i="1"/>
  <c r="H166" i="1"/>
  <c r="H165" i="1" s="1"/>
  <c r="H164" i="1" s="1"/>
  <c r="G166" i="1"/>
  <c r="F166" i="1"/>
  <c r="Z165" i="1"/>
  <c r="Y165" i="1"/>
  <c r="Y164" i="1" s="1"/>
  <c r="W165" i="1"/>
  <c r="V165" i="1"/>
  <c r="R165" i="1"/>
  <c r="R164" i="1" s="1"/>
  <c r="R159" i="1" s="1"/>
  <c r="R158" i="1" s="1"/>
  <c r="O165" i="1"/>
  <c r="M165" i="1"/>
  <c r="M164" i="1" s="1"/>
  <c r="K165" i="1"/>
  <c r="J165" i="1"/>
  <c r="I165" i="1"/>
  <c r="I164" i="1" s="1"/>
  <c r="G165" i="1"/>
  <c r="F165" i="1"/>
  <c r="Z164" i="1"/>
  <c r="W164" i="1"/>
  <c r="V164" i="1"/>
  <c r="O164" i="1"/>
  <c r="K164" i="1"/>
  <c r="J164" i="1"/>
  <c r="G164" i="1"/>
  <c r="F164" i="1"/>
  <c r="X163" i="1"/>
  <c r="Z163" i="1" s="1"/>
  <c r="Z162" i="1" s="1"/>
  <c r="Z161" i="1" s="1"/>
  <c r="U163" i="1"/>
  <c r="U162" i="1" s="1"/>
  <c r="S163" i="1"/>
  <c r="Q163" i="1"/>
  <c r="H163" i="1"/>
  <c r="L163" i="1" s="1"/>
  <c r="Y162" i="1"/>
  <c r="X162" i="1"/>
  <c r="X161" i="1" s="1"/>
  <c r="X160" i="1" s="1"/>
  <c r="X159" i="1" s="1"/>
  <c r="X158" i="1" s="1"/>
  <c r="W162" i="1"/>
  <c r="W161" i="1" s="1"/>
  <c r="W160" i="1" s="1"/>
  <c r="V162" i="1"/>
  <c r="T162" i="1"/>
  <c r="T161" i="1" s="1"/>
  <c r="T160" i="1" s="1"/>
  <c r="T159" i="1" s="1"/>
  <c r="T158" i="1" s="1"/>
  <c r="T157" i="1" s="1"/>
  <c r="S162" i="1"/>
  <c r="S161" i="1" s="1"/>
  <c r="S160" i="1" s="1"/>
  <c r="R162" i="1"/>
  <c r="Q162" i="1"/>
  <c r="P162" i="1"/>
  <c r="O162" i="1"/>
  <c r="O161" i="1" s="1"/>
  <c r="O160" i="1" s="1"/>
  <c r="O159" i="1" s="1"/>
  <c r="O158" i="1" s="1"/>
  <c r="M162" i="1"/>
  <c r="K162" i="1"/>
  <c r="K161" i="1" s="1"/>
  <c r="K160" i="1" s="1"/>
  <c r="K159" i="1" s="1"/>
  <c r="K158" i="1" s="1"/>
  <c r="J162" i="1"/>
  <c r="I162" i="1"/>
  <c r="H162" i="1"/>
  <c r="H161" i="1" s="1"/>
  <c r="H160" i="1" s="1"/>
  <c r="H159" i="1" s="1"/>
  <c r="H158" i="1" s="1"/>
  <c r="G162" i="1"/>
  <c r="G161" i="1" s="1"/>
  <c r="G160" i="1" s="1"/>
  <c r="F162" i="1"/>
  <c r="Y161" i="1"/>
  <c r="V161" i="1"/>
  <c r="U161" i="1"/>
  <c r="U160" i="1" s="1"/>
  <c r="U159" i="1" s="1"/>
  <c r="U158" i="1" s="1"/>
  <c r="R161" i="1"/>
  <c r="Q161" i="1"/>
  <c r="P161" i="1"/>
  <c r="P160" i="1" s="1"/>
  <c r="P159" i="1" s="1"/>
  <c r="P158" i="1" s="1"/>
  <c r="M161" i="1"/>
  <c r="J161" i="1"/>
  <c r="I161" i="1"/>
  <c r="F161" i="1"/>
  <c r="Z160" i="1"/>
  <c r="Y160" i="1"/>
  <c r="Y159" i="1" s="1"/>
  <c r="Y158" i="1" s="1"/>
  <c r="Y157" i="1" s="1"/>
  <c r="V160" i="1"/>
  <c r="R160" i="1"/>
  <c r="Q160" i="1"/>
  <c r="M160" i="1"/>
  <c r="J160" i="1"/>
  <c r="I160" i="1"/>
  <c r="I159" i="1" s="1"/>
  <c r="I158" i="1" s="1"/>
  <c r="F160" i="1"/>
  <c r="Z159" i="1"/>
  <c r="Z158" i="1" s="1"/>
  <c r="W159" i="1"/>
  <c r="V159" i="1"/>
  <c r="V158" i="1" s="1"/>
  <c r="J159" i="1"/>
  <c r="J158" i="1" s="1"/>
  <c r="G159" i="1"/>
  <c r="F159" i="1"/>
  <c r="F158" i="1" s="1"/>
  <c r="W158" i="1"/>
  <c r="G158" i="1"/>
  <c r="U156" i="1"/>
  <c r="U155" i="1" s="1"/>
  <c r="N156" i="1"/>
  <c r="T155" i="1"/>
  <c r="N155" i="1"/>
  <c r="M155" i="1"/>
  <c r="X154" i="1"/>
  <c r="Z154" i="1" s="1"/>
  <c r="Z153" i="1" s="1"/>
  <c r="S154" i="1"/>
  <c r="S153" i="1" s="1"/>
  <c r="Q154" i="1"/>
  <c r="L154" i="1"/>
  <c r="N154" i="1" s="1"/>
  <c r="N153" i="1" s="1"/>
  <c r="H154" i="1"/>
  <c r="Y153" i="1"/>
  <c r="X153" i="1"/>
  <c r="W153" i="1"/>
  <c r="W146" i="1" s="1"/>
  <c r="V153" i="1"/>
  <c r="T153" i="1"/>
  <c r="R153" i="1"/>
  <c r="Q153" i="1"/>
  <c r="P153" i="1"/>
  <c r="P146" i="1" s="1"/>
  <c r="O153" i="1"/>
  <c r="M153" i="1"/>
  <c r="K153" i="1"/>
  <c r="J153" i="1"/>
  <c r="I153" i="1"/>
  <c r="H153" i="1"/>
  <c r="G153" i="1"/>
  <c r="F153" i="1"/>
  <c r="Y152" i="1"/>
  <c r="Y151" i="1" s="1"/>
  <c r="Y146" i="1" s="1"/>
  <c r="X152" i="1"/>
  <c r="T152" i="1"/>
  <c r="R152" i="1"/>
  <c r="R151" i="1" s="1"/>
  <c r="Q152" i="1"/>
  <c r="M152" i="1"/>
  <c r="K152" i="1"/>
  <c r="J152" i="1"/>
  <c r="I152" i="1"/>
  <c r="H152" i="1"/>
  <c r="L152" i="1" s="1"/>
  <c r="G152" i="1"/>
  <c r="X151" i="1"/>
  <c r="W151" i="1"/>
  <c r="V151" i="1"/>
  <c r="T151" i="1"/>
  <c r="Q151" i="1"/>
  <c r="P151" i="1"/>
  <c r="O151" i="1"/>
  <c r="M151" i="1"/>
  <c r="M146" i="1" s="1"/>
  <c r="K151" i="1"/>
  <c r="J151" i="1"/>
  <c r="I151" i="1"/>
  <c r="I146" i="1" s="1"/>
  <c r="H151" i="1"/>
  <c r="G151" i="1"/>
  <c r="F151" i="1"/>
  <c r="Z150" i="1"/>
  <c r="Z149" i="1" s="1"/>
  <c r="X150" i="1"/>
  <c r="X149" i="1" s="1"/>
  <c r="Q150" i="1"/>
  <c r="G150" i="1"/>
  <c r="H150" i="1" s="1"/>
  <c r="Y149" i="1"/>
  <c r="W149" i="1"/>
  <c r="V149" i="1"/>
  <c r="T149" i="1"/>
  <c r="R149" i="1"/>
  <c r="P149" i="1"/>
  <c r="O149" i="1"/>
  <c r="M149" i="1"/>
  <c r="K149" i="1"/>
  <c r="K146" i="1" s="1"/>
  <c r="J149" i="1"/>
  <c r="I149" i="1"/>
  <c r="F149" i="1"/>
  <c r="U148" i="1"/>
  <c r="L148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O146" i="1" s="1"/>
  <c r="M147" i="1"/>
  <c r="K147" i="1"/>
  <c r="V146" i="1"/>
  <c r="R146" i="1"/>
  <c r="J146" i="1"/>
  <c r="F146" i="1"/>
  <c r="Z145" i="1"/>
  <c r="X145" i="1"/>
  <c r="S145" i="1"/>
  <c r="S144" i="1" s="1"/>
  <c r="Q145" i="1"/>
  <c r="L145" i="1"/>
  <c r="N145" i="1" s="1"/>
  <c r="N144" i="1" s="1"/>
  <c r="H145" i="1"/>
  <c r="Z144" i="1"/>
  <c r="Y144" i="1"/>
  <c r="X144" i="1"/>
  <c r="W144" i="1"/>
  <c r="V144" i="1"/>
  <c r="T144" i="1"/>
  <c r="R144" i="1"/>
  <c r="Q144" i="1"/>
  <c r="P144" i="1"/>
  <c r="O144" i="1"/>
  <c r="O139" i="1" s="1"/>
  <c r="M144" i="1"/>
  <c r="L144" i="1"/>
  <c r="K144" i="1"/>
  <c r="J144" i="1"/>
  <c r="I144" i="1"/>
  <c r="H144" i="1"/>
  <c r="G144" i="1"/>
  <c r="F144" i="1"/>
  <c r="X143" i="1"/>
  <c r="Z143" i="1" s="1"/>
  <c r="Z142" i="1" s="1"/>
  <c r="U143" i="1"/>
  <c r="U142" i="1" s="1"/>
  <c r="Q143" i="1"/>
  <c r="S143" i="1" s="1"/>
  <c r="S142" i="1" s="1"/>
  <c r="N143" i="1"/>
  <c r="N142" i="1" s="1"/>
  <c r="L143" i="1"/>
  <c r="H143" i="1"/>
  <c r="Y142" i="1"/>
  <c r="X142" i="1"/>
  <c r="W142" i="1"/>
  <c r="V142" i="1"/>
  <c r="T142" i="1"/>
  <c r="T139" i="1" s="1"/>
  <c r="R142" i="1"/>
  <c r="Q142" i="1"/>
  <c r="P142" i="1"/>
  <c r="P139" i="1" s="1"/>
  <c r="O142" i="1"/>
  <c r="M142" i="1"/>
  <c r="L142" i="1"/>
  <c r="K142" i="1"/>
  <c r="J142" i="1"/>
  <c r="I142" i="1"/>
  <c r="H142" i="1"/>
  <c r="H139" i="1" s="1"/>
  <c r="G142" i="1"/>
  <c r="F142" i="1"/>
  <c r="X141" i="1"/>
  <c r="X140" i="1" s="1"/>
  <c r="X139" i="1" s="1"/>
  <c r="Q141" i="1"/>
  <c r="S141" i="1" s="1"/>
  <c r="N141" i="1"/>
  <c r="H141" i="1"/>
  <c r="L141" i="1" s="1"/>
  <c r="L140" i="1" s="1"/>
  <c r="Y140" i="1"/>
  <c r="Y139" i="1" s="1"/>
  <c r="W140" i="1"/>
  <c r="V140" i="1"/>
  <c r="T140" i="1"/>
  <c r="R140" i="1"/>
  <c r="Q140" i="1"/>
  <c r="P140" i="1"/>
  <c r="O140" i="1"/>
  <c r="N140" i="1"/>
  <c r="M140" i="1"/>
  <c r="M139" i="1" s="1"/>
  <c r="K140" i="1"/>
  <c r="J140" i="1"/>
  <c r="I140" i="1"/>
  <c r="I139" i="1" s="1"/>
  <c r="H140" i="1"/>
  <c r="G140" i="1"/>
  <c r="F140" i="1"/>
  <c r="W139" i="1"/>
  <c r="V139" i="1"/>
  <c r="R139" i="1"/>
  <c r="N139" i="1"/>
  <c r="K139" i="1"/>
  <c r="J139" i="1"/>
  <c r="G139" i="1"/>
  <c r="F139" i="1"/>
  <c r="X138" i="1"/>
  <c r="Z138" i="1" s="1"/>
  <c r="U138" i="1"/>
  <c r="S138" i="1"/>
  <c r="Q138" i="1"/>
  <c r="H138" i="1"/>
  <c r="L138" i="1" s="1"/>
  <c r="N138" i="1" s="1"/>
  <c r="X137" i="1"/>
  <c r="Z137" i="1" s="1"/>
  <c r="Z136" i="1" s="1"/>
  <c r="U137" i="1"/>
  <c r="U136" i="1" s="1"/>
  <c r="S137" i="1"/>
  <c r="Q137" i="1"/>
  <c r="H137" i="1"/>
  <c r="L137" i="1" s="1"/>
  <c r="Y136" i="1"/>
  <c r="X136" i="1"/>
  <c r="W136" i="1"/>
  <c r="V136" i="1"/>
  <c r="T136" i="1"/>
  <c r="S136" i="1"/>
  <c r="R136" i="1"/>
  <c r="Q136" i="1"/>
  <c r="P136" i="1"/>
  <c r="O136" i="1"/>
  <c r="M136" i="1"/>
  <c r="K136" i="1"/>
  <c r="J136" i="1"/>
  <c r="I136" i="1"/>
  <c r="H136" i="1"/>
  <c r="G136" i="1"/>
  <c r="F136" i="1"/>
  <c r="X135" i="1"/>
  <c r="Z135" i="1" s="1"/>
  <c r="Z134" i="1" s="1"/>
  <c r="U135" i="1"/>
  <c r="U134" i="1" s="1"/>
  <c r="S135" i="1"/>
  <c r="Q135" i="1"/>
  <c r="L135" i="1"/>
  <c r="L134" i="1" s="1"/>
  <c r="H135" i="1"/>
  <c r="Y134" i="1"/>
  <c r="X134" i="1"/>
  <c r="W134" i="1"/>
  <c r="V134" i="1"/>
  <c r="T134" i="1"/>
  <c r="S134" i="1"/>
  <c r="R134" i="1"/>
  <c r="Q134" i="1"/>
  <c r="P134" i="1"/>
  <c r="O134" i="1"/>
  <c r="M134" i="1"/>
  <c r="K134" i="1"/>
  <c r="J134" i="1"/>
  <c r="I134" i="1"/>
  <c r="H134" i="1"/>
  <c r="G134" i="1"/>
  <c r="F134" i="1"/>
  <c r="X133" i="1"/>
  <c r="X132" i="1" s="1"/>
  <c r="Q133" i="1"/>
  <c r="S133" i="1" s="1"/>
  <c r="N133" i="1"/>
  <c r="N132" i="1" s="1"/>
  <c r="L133" i="1"/>
  <c r="H133" i="1"/>
  <c r="Y132" i="1"/>
  <c r="W132" i="1"/>
  <c r="V132" i="1"/>
  <c r="T132" i="1"/>
  <c r="R132" i="1"/>
  <c r="Q132" i="1"/>
  <c r="P132" i="1"/>
  <c r="O132" i="1"/>
  <c r="M132" i="1"/>
  <c r="L132" i="1"/>
  <c r="K132" i="1"/>
  <c r="J132" i="1"/>
  <c r="I132" i="1"/>
  <c r="H132" i="1"/>
  <c r="G132" i="1"/>
  <c r="F132" i="1"/>
  <c r="Z131" i="1"/>
  <c r="Z130" i="1" s="1"/>
  <c r="X131" i="1"/>
  <c r="S131" i="1"/>
  <c r="U131" i="1" s="1"/>
  <c r="U130" i="1" s="1"/>
  <c r="Q131" i="1"/>
  <c r="Q130" i="1" s="1"/>
  <c r="H131" i="1"/>
  <c r="Y130" i="1"/>
  <c r="X130" i="1"/>
  <c r="W130" i="1"/>
  <c r="V130" i="1"/>
  <c r="T130" i="1"/>
  <c r="R130" i="1"/>
  <c r="R127" i="1" s="1"/>
  <c r="P130" i="1"/>
  <c r="O130" i="1"/>
  <c r="M130" i="1"/>
  <c r="K130" i="1"/>
  <c r="J130" i="1"/>
  <c r="J127" i="1" s="1"/>
  <c r="J126" i="1" s="1"/>
  <c r="I130" i="1"/>
  <c r="G130" i="1"/>
  <c r="F130" i="1"/>
  <c r="F127" i="1" s="1"/>
  <c r="X129" i="1"/>
  <c r="Z129" i="1" s="1"/>
  <c r="Z128" i="1" s="1"/>
  <c r="S129" i="1"/>
  <c r="U129" i="1" s="1"/>
  <c r="U128" i="1" s="1"/>
  <c r="Q129" i="1"/>
  <c r="L129" i="1"/>
  <c r="N129" i="1" s="1"/>
  <c r="N128" i="1" s="1"/>
  <c r="H129" i="1"/>
  <c r="Y128" i="1"/>
  <c r="X128" i="1"/>
  <c r="X127" i="1" s="1"/>
  <c r="X126" i="1" s="1"/>
  <c r="W128" i="1"/>
  <c r="W127" i="1" s="1"/>
  <c r="W126" i="1" s="1"/>
  <c r="V128" i="1"/>
  <c r="T128" i="1"/>
  <c r="T127" i="1" s="1"/>
  <c r="T126" i="1" s="1"/>
  <c r="R128" i="1"/>
  <c r="Q128" i="1"/>
  <c r="P128" i="1"/>
  <c r="P127" i="1" s="1"/>
  <c r="P126" i="1" s="1"/>
  <c r="O128" i="1"/>
  <c r="M128" i="1"/>
  <c r="K128" i="1"/>
  <c r="K127" i="1" s="1"/>
  <c r="K126" i="1" s="1"/>
  <c r="J128" i="1"/>
  <c r="I128" i="1"/>
  <c r="H128" i="1"/>
  <c r="G128" i="1"/>
  <c r="G127" i="1" s="1"/>
  <c r="G126" i="1" s="1"/>
  <c r="F128" i="1"/>
  <c r="Y127" i="1"/>
  <c r="Y126" i="1" s="1"/>
  <c r="Y120" i="1" s="1"/>
  <c r="Q127" i="1"/>
  <c r="M127" i="1"/>
  <c r="M126" i="1" s="1"/>
  <c r="M120" i="1" s="1"/>
  <c r="I127" i="1"/>
  <c r="I126" i="1" s="1"/>
  <c r="I120" i="1" s="1"/>
  <c r="I102" i="1" s="1"/>
  <c r="R126" i="1"/>
  <c r="F126" i="1"/>
  <c r="Z125" i="1"/>
  <c r="X125" i="1"/>
  <c r="Q125" i="1"/>
  <c r="S125" i="1" s="1"/>
  <c r="U125" i="1" s="1"/>
  <c r="H125" i="1"/>
  <c r="L125" i="1" s="1"/>
  <c r="N125" i="1" s="1"/>
  <c r="Z124" i="1"/>
  <c r="Z123" i="1" s="1"/>
  <c r="Z122" i="1" s="1"/>
  <c r="Z121" i="1" s="1"/>
  <c r="X124" i="1"/>
  <c r="S124" i="1"/>
  <c r="U124" i="1" s="1"/>
  <c r="Q124" i="1"/>
  <c r="H124" i="1"/>
  <c r="Y123" i="1"/>
  <c r="X123" i="1"/>
  <c r="W123" i="1"/>
  <c r="V123" i="1"/>
  <c r="V122" i="1" s="1"/>
  <c r="V121" i="1" s="1"/>
  <c r="T123" i="1"/>
  <c r="R123" i="1"/>
  <c r="R122" i="1" s="1"/>
  <c r="R121" i="1" s="1"/>
  <c r="R120" i="1" s="1"/>
  <c r="P123" i="1"/>
  <c r="O123" i="1"/>
  <c r="O122" i="1" s="1"/>
  <c r="O121" i="1" s="1"/>
  <c r="M123" i="1"/>
  <c r="K123" i="1"/>
  <c r="K122" i="1" s="1"/>
  <c r="K121" i="1" s="1"/>
  <c r="K120" i="1" s="1"/>
  <c r="J123" i="1"/>
  <c r="J122" i="1" s="1"/>
  <c r="J121" i="1" s="1"/>
  <c r="I123" i="1"/>
  <c r="G123" i="1"/>
  <c r="F123" i="1"/>
  <c r="F122" i="1" s="1"/>
  <c r="F121" i="1" s="1"/>
  <c r="F120" i="1" s="1"/>
  <c r="Y122" i="1"/>
  <c r="X122" i="1"/>
  <c r="W122" i="1"/>
  <c r="W121" i="1" s="1"/>
  <c r="T122" i="1"/>
  <c r="P122" i="1"/>
  <c r="M122" i="1"/>
  <c r="I122" i="1"/>
  <c r="G122" i="1"/>
  <c r="G121" i="1" s="1"/>
  <c r="G120" i="1" s="1"/>
  <c r="Y121" i="1"/>
  <c r="X121" i="1"/>
  <c r="T121" i="1"/>
  <c r="P121" i="1"/>
  <c r="M121" i="1"/>
  <c r="I121" i="1"/>
  <c r="Z119" i="1"/>
  <c r="Z118" i="1" s="1"/>
  <c r="Z117" i="1" s="1"/>
  <c r="Z116" i="1" s="1"/>
  <c r="X119" i="1"/>
  <c r="S119" i="1"/>
  <c r="U119" i="1" s="1"/>
  <c r="U118" i="1" s="1"/>
  <c r="U117" i="1" s="1"/>
  <c r="U116" i="1" s="1"/>
  <c r="Q119" i="1"/>
  <c r="Q118" i="1" s="1"/>
  <c r="Q117" i="1" s="1"/>
  <c r="H119" i="1"/>
  <c r="Y118" i="1"/>
  <c r="X118" i="1"/>
  <c r="W118" i="1"/>
  <c r="V118" i="1"/>
  <c r="V117" i="1" s="1"/>
  <c r="V116" i="1" s="1"/>
  <c r="T118" i="1"/>
  <c r="R118" i="1"/>
  <c r="R117" i="1" s="1"/>
  <c r="R116" i="1" s="1"/>
  <c r="P118" i="1"/>
  <c r="O118" i="1"/>
  <c r="O117" i="1" s="1"/>
  <c r="O116" i="1" s="1"/>
  <c r="O108" i="1" s="1"/>
  <c r="M118" i="1"/>
  <c r="K118" i="1"/>
  <c r="K117" i="1" s="1"/>
  <c r="K116" i="1" s="1"/>
  <c r="J118" i="1"/>
  <c r="J117" i="1" s="1"/>
  <c r="J116" i="1" s="1"/>
  <c r="I118" i="1"/>
  <c r="G118" i="1"/>
  <c r="F118" i="1"/>
  <c r="F117" i="1" s="1"/>
  <c r="F116" i="1" s="1"/>
  <c r="Y117" i="1"/>
  <c r="X117" i="1"/>
  <c r="W117" i="1"/>
  <c r="W116" i="1" s="1"/>
  <c r="T117" i="1"/>
  <c r="P117" i="1"/>
  <c r="M117" i="1"/>
  <c r="I117" i="1"/>
  <c r="G117" i="1"/>
  <c r="G116" i="1" s="1"/>
  <c r="Y116" i="1"/>
  <c r="X116" i="1"/>
  <c r="T116" i="1"/>
  <c r="Q116" i="1"/>
  <c r="P116" i="1"/>
  <c r="M116" i="1"/>
  <c r="I116" i="1"/>
  <c r="X115" i="1"/>
  <c r="X114" i="1" s="1"/>
  <c r="Q115" i="1"/>
  <c r="M115" i="1"/>
  <c r="H115" i="1"/>
  <c r="Y114" i="1"/>
  <c r="W114" i="1"/>
  <c r="V114" i="1"/>
  <c r="V110" i="1" s="1"/>
  <c r="T114" i="1"/>
  <c r="R114" i="1"/>
  <c r="R110" i="1" s="1"/>
  <c r="P114" i="1"/>
  <c r="O114" i="1"/>
  <c r="M114" i="1"/>
  <c r="K114" i="1"/>
  <c r="J114" i="1"/>
  <c r="J110" i="1" s="1"/>
  <c r="I114" i="1"/>
  <c r="G114" i="1"/>
  <c r="F114" i="1"/>
  <c r="X113" i="1"/>
  <c r="Z113" i="1" s="1"/>
  <c r="U113" i="1"/>
  <c r="S113" i="1"/>
  <c r="Q113" i="1"/>
  <c r="H113" i="1"/>
  <c r="L113" i="1" s="1"/>
  <c r="N113" i="1" s="1"/>
  <c r="X112" i="1"/>
  <c r="Z112" i="1" s="1"/>
  <c r="Z111" i="1" s="1"/>
  <c r="U112" i="1"/>
  <c r="U111" i="1" s="1"/>
  <c r="S112" i="1"/>
  <c r="Q112" i="1"/>
  <c r="H112" i="1"/>
  <c r="L112" i="1" s="1"/>
  <c r="Y111" i="1"/>
  <c r="X111" i="1"/>
  <c r="W111" i="1"/>
  <c r="W110" i="1" s="1"/>
  <c r="W109" i="1" s="1"/>
  <c r="V111" i="1"/>
  <c r="T111" i="1"/>
  <c r="S111" i="1"/>
  <c r="R111" i="1"/>
  <c r="Q111" i="1"/>
  <c r="P111" i="1"/>
  <c r="O111" i="1"/>
  <c r="O110" i="1" s="1"/>
  <c r="O109" i="1" s="1"/>
  <c r="M111" i="1"/>
  <c r="K111" i="1"/>
  <c r="J111" i="1"/>
  <c r="I111" i="1"/>
  <c r="H111" i="1"/>
  <c r="G111" i="1"/>
  <c r="F111" i="1"/>
  <c r="Y110" i="1"/>
  <c r="X110" i="1"/>
  <c r="X109" i="1" s="1"/>
  <c r="X108" i="1" s="1"/>
  <c r="T110" i="1"/>
  <c r="T109" i="1" s="1"/>
  <c r="P110" i="1"/>
  <c r="P109" i="1" s="1"/>
  <c r="P108" i="1" s="1"/>
  <c r="M110" i="1"/>
  <c r="I110" i="1"/>
  <c r="F110" i="1"/>
  <c r="Y109" i="1"/>
  <c r="Y108" i="1" s="1"/>
  <c r="V109" i="1"/>
  <c r="V108" i="1" s="1"/>
  <c r="R109" i="1"/>
  <c r="R108" i="1" s="1"/>
  <c r="M109" i="1"/>
  <c r="J109" i="1"/>
  <c r="J108" i="1" s="1"/>
  <c r="I109" i="1"/>
  <c r="I108" i="1" s="1"/>
  <c r="F109" i="1"/>
  <c r="F108" i="1" s="1"/>
  <c r="W108" i="1"/>
  <c r="X107" i="1"/>
  <c r="Z107" i="1" s="1"/>
  <c r="Z106" i="1" s="1"/>
  <c r="Z105" i="1" s="1"/>
  <c r="Z104" i="1" s="1"/>
  <c r="Z103" i="1" s="1"/>
  <c r="S107" i="1"/>
  <c r="U107" i="1" s="1"/>
  <c r="U106" i="1" s="1"/>
  <c r="U105" i="1" s="1"/>
  <c r="U104" i="1" s="1"/>
  <c r="U103" i="1" s="1"/>
  <c r="Q107" i="1"/>
  <c r="L107" i="1"/>
  <c r="N107" i="1" s="1"/>
  <c r="N106" i="1" s="1"/>
  <c r="N105" i="1" s="1"/>
  <c r="H107" i="1"/>
  <c r="Y106" i="1"/>
  <c r="X106" i="1"/>
  <c r="X105" i="1" s="1"/>
  <c r="X104" i="1" s="1"/>
  <c r="X103" i="1" s="1"/>
  <c r="W106" i="1"/>
  <c r="W105" i="1" s="1"/>
  <c r="W104" i="1" s="1"/>
  <c r="W103" i="1" s="1"/>
  <c r="V106" i="1"/>
  <c r="T106" i="1"/>
  <c r="R106" i="1"/>
  <c r="Q106" i="1"/>
  <c r="P106" i="1"/>
  <c r="P105" i="1" s="1"/>
  <c r="P104" i="1" s="1"/>
  <c r="P103" i="1" s="1"/>
  <c r="O106" i="1"/>
  <c r="O105" i="1" s="1"/>
  <c r="O104" i="1" s="1"/>
  <c r="O103" i="1" s="1"/>
  <c r="M106" i="1"/>
  <c r="K106" i="1"/>
  <c r="K105" i="1" s="1"/>
  <c r="K104" i="1" s="1"/>
  <c r="K103" i="1" s="1"/>
  <c r="J106" i="1"/>
  <c r="I106" i="1"/>
  <c r="H106" i="1"/>
  <c r="G106" i="1"/>
  <c r="G105" i="1" s="1"/>
  <c r="G104" i="1" s="1"/>
  <c r="G103" i="1" s="1"/>
  <c r="F106" i="1"/>
  <c r="Y105" i="1"/>
  <c r="Y104" i="1" s="1"/>
  <c r="Y103" i="1" s="1"/>
  <c r="Y102" i="1" s="1"/>
  <c r="V105" i="1"/>
  <c r="T105" i="1"/>
  <c r="T104" i="1" s="1"/>
  <c r="T103" i="1" s="1"/>
  <c r="R105" i="1"/>
  <c r="Q105" i="1"/>
  <c r="Q104" i="1" s="1"/>
  <c r="Q103" i="1" s="1"/>
  <c r="M105" i="1"/>
  <c r="M104" i="1" s="1"/>
  <c r="M103" i="1" s="1"/>
  <c r="J105" i="1"/>
  <c r="I105" i="1"/>
  <c r="H105" i="1"/>
  <c r="H104" i="1" s="1"/>
  <c r="F105" i="1"/>
  <c r="V104" i="1"/>
  <c r="V103" i="1" s="1"/>
  <c r="R104" i="1"/>
  <c r="N104" i="1"/>
  <c r="N103" i="1" s="1"/>
  <c r="J104" i="1"/>
  <c r="I104" i="1"/>
  <c r="F104" i="1"/>
  <c r="F103" i="1" s="1"/>
  <c r="R103" i="1"/>
  <c r="J103" i="1"/>
  <c r="I103" i="1"/>
  <c r="H103" i="1"/>
  <c r="Z101" i="1"/>
  <c r="Z100" i="1" s="1"/>
  <c r="Z99" i="1" s="1"/>
  <c r="Z98" i="1" s="1"/>
  <c r="X101" i="1"/>
  <c r="Q101" i="1"/>
  <c r="Q100" i="1" s="1"/>
  <c r="Q99" i="1" s="1"/>
  <c r="Q98" i="1" s="1"/>
  <c r="K101" i="1"/>
  <c r="H101" i="1"/>
  <c r="L101" i="1" s="1"/>
  <c r="Y100" i="1"/>
  <c r="Y99" i="1" s="1"/>
  <c r="Y98" i="1" s="1"/>
  <c r="X100" i="1"/>
  <c r="W100" i="1"/>
  <c r="W99" i="1" s="1"/>
  <c r="W98" i="1" s="1"/>
  <c r="V100" i="1"/>
  <c r="T100" i="1"/>
  <c r="R100" i="1"/>
  <c r="P100" i="1"/>
  <c r="O100" i="1"/>
  <c r="O99" i="1" s="1"/>
  <c r="O98" i="1" s="1"/>
  <c r="M100" i="1"/>
  <c r="M99" i="1" s="1"/>
  <c r="M98" i="1" s="1"/>
  <c r="K100" i="1"/>
  <c r="K99" i="1" s="1"/>
  <c r="K98" i="1" s="1"/>
  <c r="J100" i="1"/>
  <c r="I100" i="1"/>
  <c r="I99" i="1" s="1"/>
  <c r="I98" i="1" s="1"/>
  <c r="G100" i="1"/>
  <c r="G99" i="1" s="1"/>
  <c r="G98" i="1" s="1"/>
  <c r="F100" i="1"/>
  <c r="X99" i="1"/>
  <c r="X98" i="1" s="1"/>
  <c r="V99" i="1"/>
  <c r="V98" i="1" s="1"/>
  <c r="T99" i="1"/>
  <c r="T98" i="1" s="1"/>
  <c r="R99" i="1"/>
  <c r="R98" i="1" s="1"/>
  <c r="P99" i="1"/>
  <c r="P98" i="1" s="1"/>
  <c r="J99" i="1"/>
  <c r="J98" i="1" s="1"/>
  <c r="F99" i="1"/>
  <c r="F98" i="1" s="1"/>
  <c r="Z97" i="1"/>
  <c r="X97" i="1"/>
  <c r="Q97" i="1"/>
  <c r="Q96" i="1" s="1"/>
  <c r="Q95" i="1" s="1"/>
  <c r="Q94" i="1" s="1"/>
  <c r="Q93" i="1" s="1"/>
  <c r="Q92" i="1" s="1"/>
  <c r="L97" i="1"/>
  <c r="N97" i="1" s="1"/>
  <c r="N96" i="1" s="1"/>
  <c r="N95" i="1" s="1"/>
  <c r="N94" i="1" s="1"/>
  <c r="N93" i="1" s="1"/>
  <c r="N92" i="1" s="1"/>
  <c r="H97" i="1"/>
  <c r="Z96" i="1"/>
  <c r="Z95" i="1" s="1"/>
  <c r="Z94" i="1" s="1"/>
  <c r="Z93" i="1" s="1"/>
  <c r="Z92" i="1" s="1"/>
  <c r="Y96" i="1"/>
  <c r="X96" i="1"/>
  <c r="X95" i="1" s="1"/>
  <c r="X94" i="1" s="1"/>
  <c r="X93" i="1" s="1"/>
  <c r="X92" i="1" s="1"/>
  <c r="W96" i="1"/>
  <c r="V96" i="1"/>
  <c r="V95" i="1" s="1"/>
  <c r="V94" i="1" s="1"/>
  <c r="V93" i="1" s="1"/>
  <c r="V92" i="1" s="1"/>
  <c r="T96" i="1"/>
  <c r="T95" i="1" s="1"/>
  <c r="T94" i="1" s="1"/>
  <c r="T93" i="1" s="1"/>
  <c r="T92" i="1" s="1"/>
  <c r="R96" i="1"/>
  <c r="R95" i="1" s="1"/>
  <c r="R94" i="1" s="1"/>
  <c r="R93" i="1" s="1"/>
  <c r="R92" i="1" s="1"/>
  <c r="P96" i="1"/>
  <c r="P95" i="1" s="1"/>
  <c r="P94" i="1" s="1"/>
  <c r="P93" i="1" s="1"/>
  <c r="P92" i="1" s="1"/>
  <c r="O96" i="1"/>
  <c r="M96" i="1"/>
  <c r="L96" i="1"/>
  <c r="L95" i="1" s="1"/>
  <c r="L94" i="1" s="1"/>
  <c r="L93" i="1" s="1"/>
  <c r="L92" i="1" s="1"/>
  <c r="K96" i="1"/>
  <c r="J96" i="1"/>
  <c r="J95" i="1" s="1"/>
  <c r="J94" i="1" s="1"/>
  <c r="J93" i="1" s="1"/>
  <c r="J92" i="1" s="1"/>
  <c r="I96" i="1"/>
  <c r="H96" i="1"/>
  <c r="H95" i="1" s="1"/>
  <c r="H94" i="1" s="1"/>
  <c r="H93" i="1" s="1"/>
  <c r="H92" i="1" s="1"/>
  <c r="G96" i="1"/>
  <c r="F96" i="1"/>
  <c r="F95" i="1" s="1"/>
  <c r="F94" i="1" s="1"/>
  <c r="F93" i="1" s="1"/>
  <c r="F92" i="1" s="1"/>
  <c r="Y95" i="1"/>
  <c r="Y94" i="1" s="1"/>
  <c r="Y93" i="1" s="1"/>
  <c r="Y92" i="1" s="1"/>
  <c r="W95" i="1"/>
  <c r="W94" i="1" s="1"/>
  <c r="W93" i="1" s="1"/>
  <c r="W92" i="1" s="1"/>
  <c r="O95" i="1"/>
  <c r="O94" i="1" s="1"/>
  <c r="O93" i="1" s="1"/>
  <c r="O92" i="1" s="1"/>
  <c r="M95" i="1"/>
  <c r="M94" i="1" s="1"/>
  <c r="M93" i="1" s="1"/>
  <c r="M92" i="1" s="1"/>
  <c r="K95" i="1"/>
  <c r="K94" i="1" s="1"/>
  <c r="K93" i="1" s="1"/>
  <c r="K92" i="1" s="1"/>
  <c r="I95" i="1"/>
  <c r="I94" i="1" s="1"/>
  <c r="I93" i="1" s="1"/>
  <c r="I92" i="1" s="1"/>
  <c r="G95" i="1"/>
  <c r="G94" i="1" s="1"/>
  <c r="G93" i="1" s="1"/>
  <c r="G92" i="1" s="1"/>
  <c r="X91" i="1"/>
  <c r="Z91" i="1" s="1"/>
  <c r="Z90" i="1" s="1"/>
  <c r="S91" i="1"/>
  <c r="U91" i="1" s="1"/>
  <c r="U90" i="1" s="1"/>
  <c r="Q91" i="1"/>
  <c r="H91" i="1"/>
  <c r="L91" i="1" s="1"/>
  <c r="Y90" i="1"/>
  <c r="W90" i="1"/>
  <c r="V90" i="1"/>
  <c r="T90" i="1"/>
  <c r="S90" i="1"/>
  <c r="R90" i="1"/>
  <c r="Q90" i="1"/>
  <c r="P90" i="1"/>
  <c r="O90" i="1"/>
  <c r="M90" i="1"/>
  <c r="K90" i="1"/>
  <c r="J90" i="1"/>
  <c r="I90" i="1"/>
  <c r="G90" i="1"/>
  <c r="F90" i="1"/>
  <c r="Z89" i="1"/>
  <c r="X89" i="1"/>
  <c r="Q89" i="1"/>
  <c r="S89" i="1" s="1"/>
  <c r="U89" i="1" s="1"/>
  <c r="L89" i="1"/>
  <c r="N89" i="1" s="1"/>
  <c r="H89" i="1"/>
  <c r="Z88" i="1"/>
  <c r="X88" i="1"/>
  <c r="Q88" i="1"/>
  <c r="S88" i="1" s="1"/>
  <c r="L88" i="1"/>
  <c r="N88" i="1" s="1"/>
  <c r="N87" i="1" s="1"/>
  <c r="H88" i="1"/>
  <c r="Z87" i="1"/>
  <c r="Y87" i="1"/>
  <c r="X87" i="1"/>
  <c r="W87" i="1"/>
  <c r="V87" i="1"/>
  <c r="T87" i="1"/>
  <c r="R87" i="1"/>
  <c r="Q87" i="1"/>
  <c r="P87" i="1"/>
  <c r="O87" i="1"/>
  <c r="M87" i="1"/>
  <c r="L87" i="1"/>
  <c r="K87" i="1"/>
  <c r="J87" i="1"/>
  <c r="I87" i="1"/>
  <c r="H87" i="1"/>
  <c r="G87" i="1"/>
  <c r="F87" i="1"/>
  <c r="X86" i="1"/>
  <c r="Z86" i="1" s="1"/>
  <c r="Q86" i="1"/>
  <c r="S86" i="1" s="1"/>
  <c r="U86" i="1" s="1"/>
  <c r="H86" i="1"/>
  <c r="L86" i="1" s="1"/>
  <c r="N86" i="1" s="1"/>
  <c r="X85" i="1"/>
  <c r="X84" i="1" s="1"/>
  <c r="Q85" i="1"/>
  <c r="S85" i="1" s="1"/>
  <c r="H85" i="1"/>
  <c r="L85" i="1" s="1"/>
  <c r="Y84" i="1"/>
  <c r="W84" i="1"/>
  <c r="V84" i="1"/>
  <c r="T84" i="1"/>
  <c r="R84" i="1"/>
  <c r="Q84" i="1"/>
  <c r="P84" i="1"/>
  <c r="O84" i="1"/>
  <c r="M84" i="1"/>
  <c r="K84" i="1"/>
  <c r="J84" i="1"/>
  <c r="I84" i="1"/>
  <c r="G84" i="1"/>
  <c r="F84" i="1"/>
  <c r="Z83" i="1"/>
  <c r="X83" i="1"/>
  <c r="Q83" i="1"/>
  <c r="Q82" i="1" s="1"/>
  <c r="H83" i="1"/>
  <c r="L83" i="1" s="1"/>
  <c r="Z82" i="1"/>
  <c r="Y82" i="1"/>
  <c r="X82" i="1"/>
  <c r="W82" i="1"/>
  <c r="V82" i="1"/>
  <c r="T82" i="1"/>
  <c r="R82" i="1"/>
  <c r="P82" i="1"/>
  <c r="O82" i="1"/>
  <c r="M82" i="1"/>
  <c r="K82" i="1"/>
  <c r="J82" i="1"/>
  <c r="I82" i="1"/>
  <c r="G82" i="1"/>
  <c r="F82" i="1"/>
  <c r="X81" i="1"/>
  <c r="Z81" i="1" s="1"/>
  <c r="Z80" i="1" s="1"/>
  <c r="S81" i="1"/>
  <c r="U81" i="1" s="1"/>
  <c r="U80" i="1" s="1"/>
  <c r="Q81" i="1"/>
  <c r="H81" i="1"/>
  <c r="L81" i="1" s="1"/>
  <c r="Y80" i="1"/>
  <c r="X80" i="1"/>
  <c r="W80" i="1"/>
  <c r="W73" i="1" s="1"/>
  <c r="W72" i="1" s="1"/>
  <c r="W71" i="1" s="1"/>
  <c r="V80" i="1"/>
  <c r="T80" i="1"/>
  <c r="S80" i="1"/>
  <c r="R80" i="1"/>
  <c r="Q80" i="1"/>
  <c r="P80" i="1"/>
  <c r="O80" i="1"/>
  <c r="O73" i="1" s="1"/>
  <c r="O72" i="1" s="1"/>
  <c r="O71" i="1" s="1"/>
  <c r="M80" i="1"/>
  <c r="K80" i="1"/>
  <c r="K73" i="1" s="1"/>
  <c r="K72" i="1" s="1"/>
  <c r="K71" i="1" s="1"/>
  <c r="J80" i="1"/>
  <c r="I80" i="1"/>
  <c r="G80" i="1"/>
  <c r="G73" i="1" s="1"/>
  <c r="G72" i="1" s="1"/>
  <c r="G71" i="1" s="1"/>
  <c r="F80" i="1"/>
  <c r="X79" i="1"/>
  <c r="Z79" i="1" s="1"/>
  <c r="Z78" i="1" s="1"/>
  <c r="Q79" i="1"/>
  <c r="S79" i="1" s="1"/>
  <c r="L79" i="1"/>
  <c r="N79" i="1" s="1"/>
  <c r="N78" i="1" s="1"/>
  <c r="H79" i="1"/>
  <c r="Y78" i="1"/>
  <c r="X78" i="1"/>
  <c r="W78" i="1"/>
  <c r="V78" i="1"/>
  <c r="T78" i="1"/>
  <c r="T73" i="1" s="1"/>
  <c r="T72" i="1" s="1"/>
  <c r="T71" i="1" s="1"/>
  <c r="R78" i="1"/>
  <c r="Q78" i="1"/>
  <c r="P78" i="1"/>
  <c r="P73" i="1" s="1"/>
  <c r="P72" i="1" s="1"/>
  <c r="P71" i="1" s="1"/>
  <c r="O78" i="1"/>
  <c r="M78" i="1"/>
  <c r="L78" i="1"/>
  <c r="K78" i="1"/>
  <c r="J78" i="1"/>
  <c r="I78" i="1"/>
  <c r="H78" i="1"/>
  <c r="G78" i="1"/>
  <c r="F78" i="1"/>
  <c r="X77" i="1"/>
  <c r="Z77" i="1" s="1"/>
  <c r="Q77" i="1"/>
  <c r="S77" i="1" s="1"/>
  <c r="U77" i="1" s="1"/>
  <c r="H77" i="1"/>
  <c r="L77" i="1" s="1"/>
  <c r="N77" i="1" s="1"/>
  <c r="X76" i="1"/>
  <c r="Z76" i="1" s="1"/>
  <c r="Q76" i="1"/>
  <c r="S76" i="1" s="1"/>
  <c r="U76" i="1" s="1"/>
  <c r="H76" i="1"/>
  <c r="L76" i="1" s="1"/>
  <c r="N76" i="1" s="1"/>
  <c r="X75" i="1"/>
  <c r="X74" i="1" s="1"/>
  <c r="Q75" i="1"/>
  <c r="S75" i="1" s="1"/>
  <c r="H75" i="1"/>
  <c r="L75" i="1" s="1"/>
  <c r="Y74" i="1"/>
  <c r="Y73" i="1" s="1"/>
  <c r="Y72" i="1" s="1"/>
  <c r="Y71" i="1" s="1"/>
  <c r="W74" i="1"/>
  <c r="V74" i="1"/>
  <c r="T74" i="1"/>
  <c r="R74" i="1"/>
  <c r="Q74" i="1"/>
  <c r="Q73" i="1" s="1"/>
  <c r="Q72" i="1" s="1"/>
  <c r="Q71" i="1" s="1"/>
  <c r="P74" i="1"/>
  <c r="O74" i="1"/>
  <c r="M74" i="1"/>
  <c r="M73" i="1" s="1"/>
  <c r="M72" i="1" s="1"/>
  <c r="M71" i="1" s="1"/>
  <c r="K74" i="1"/>
  <c r="J74" i="1"/>
  <c r="I74" i="1"/>
  <c r="I73" i="1" s="1"/>
  <c r="I72" i="1" s="1"/>
  <c r="I71" i="1" s="1"/>
  <c r="G74" i="1"/>
  <c r="F74" i="1"/>
  <c r="V73" i="1"/>
  <c r="V72" i="1" s="1"/>
  <c r="V71" i="1" s="1"/>
  <c r="R73" i="1"/>
  <c r="R72" i="1" s="1"/>
  <c r="R71" i="1" s="1"/>
  <c r="J73" i="1"/>
  <c r="J72" i="1" s="1"/>
  <c r="J71" i="1" s="1"/>
  <c r="F73" i="1"/>
  <c r="F72" i="1" s="1"/>
  <c r="F71" i="1" s="1"/>
  <c r="Z70" i="1"/>
  <c r="Z69" i="1" s="1"/>
  <c r="Q70" i="1"/>
  <c r="S70" i="1" s="1"/>
  <c r="L70" i="1"/>
  <c r="N70" i="1" s="1"/>
  <c r="N69" i="1" s="1"/>
  <c r="H70" i="1"/>
  <c r="Y69" i="1"/>
  <c r="W69" i="1"/>
  <c r="W66" i="1" s="1"/>
  <c r="W65" i="1" s="1"/>
  <c r="W64" i="1" s="1"/>
  <c r="W63" i="1" s="1"/>
  <c r="V69" i="1"/>
  <c r="T69" i="1"/>
  <c r="R69" i="1"/>
  <c r="Q69" i="1"/>
  <c r="P69" i="1"/>
  <c r="O69" i="1"/>
  <c r="O66" i="1" s="1"/>
  <c r="O65" i="1" s="1"/>
  <c r="O64" i="1" s="1"/>
  <c r="M69" i="1"/>
  <c r="K69" i="1"/>
  <c r="K66" i="1" s="1"/>
  <c r="K65" i="1" s="1"/>
  <c r="K64" i="1" s="1"/>
  <c r="K63" i="1" s="1"/>
  <c r="J69" i="1"/>
  <c r="I69" i="1"/>
  <c r="H69" i="1"/>
  <c r="G69" i="1"/>
  <c r="G66" i="1" s="1"/>
  <c r="G65" i="1" s="1"/>
  <c r="G64" i="1" s="1"/>
  <c r="G63" i="1" s="1"/>
  <c r="F69" i="1"/>
  <c r="X68" i="1"/>
  <c r="Z68" i="1" s="1"/>
  <c r="Z67" i="1" s="1"/>
  <c r="Q68" i="1"/>
  <c r="S68" i="1" s="1"/>
  <c r="L68" i="1"/>
  <c r="N68" i="1" s="1"/>
  <c r="N67" i="1" s="1"/>
  <c r="N66" i="1" s="1"/>
  <c r="N65" i="1" s="1"/>
  <c r="N64" i="1" s="1"/>
  <c r="H68" i="1"/>
  <c r="Y67" i="1"/>
  <c r="X67" i="1"/>
  <c r="X66" i="1" s="1"/>
  <c r="X65" i="1" s="1"/>
  <c r="X64" i="1" s="1"/>
  <c r="W67" i="1"/>
  <c r="V67" i="1"/>
  <c r="T67" i="1"/>
  <c r="T66" i="1" s="1"/>
  <c r="T65" i="1" s="1"/>
  <c r="T64" i="1" s="1"/>
  <c r="R67" i="1"/>
  <c r="Q67" i="1"/>
  <c r="P67" i="1"/>
  <c r="P66" i="1" s="1"/>
  <c r="P65" i="1" s="1"/>
  <c r="P64" i="1" s="1"/>
  <c r="O67" i="1"/>
  <c r="M67" i="1"/>
  <c r="L67" i="1"/>
  <c r="K67" i="1"/>
  <c r="J67" i="1"/>
  <c r="I67" i="1"/>
  <c r="H67" i="1"/>
  <c r="H66" i="1" s="1"/>
  <c r="H65" i="1" s="1"/>
  <c r="H64" i="1" s="1"/>
  <c r="G67" i="1"/>
  <c r="F67" i="1"/>
  <c r="Y66" i="1"/>
  <c r="Y65" i="1" s="1"/>
  <c r="Y64" i="1" s="1"/>
  <c r="Y63" i="1" s="1"/>
  <c r="V66" i="1"/>
  <c r="R66" i="1"/>
  <c r="Q66" i="1"/>
  <c r="Q65" i="1" s="1"/>
  <c r="Q64" i="1" s="1"/>
  <c r="Q63" i="1" s="1"/>
  <c r="M66" i="1"/>
  <c r="M65" i="1" s="1"/>
  <c r="M64" i="1" s="1"/>
  <c r="M63" i="1" s="1"/>
  <c r="J66" i="1"/>
  <c r="I66" i="1"/>
  <c r="I65" i="1" s="1"/>
  <c r="I64" i="1" s="1"/>
  <c r="F66" i="1"/>
  <c r="V65" i="1"/>
  <c r="V64" i="1" s="1"/>
  <c r="V63" i="1" s="1"/>
  <c r="R65" i="1"/>
  <c r="R64" i="1" s="1"/>
  <c r="R63" i="1" s="1"/>
  <c r="J65" i="1"/>
  <c r="J64" i="1" s="1"/>
  <c r="J63" i="1" s="1"/>
  <c r="F65" i="1"/>
  <c r="F64" i="1" s="1"/>
  <c r="F63" i="1" s="1"/>
  <c r="X62" i="1"/>
  <c r="X61" i="1" s="1"/>
  <c r="X60" i="1" s="1"/>
  <c r="X59" i="1" s="1"/>
  <c r="Q62" i="1"/>
  <c r="S62" i="1" s="1"/>
  <c r="H62" i="1"/>
  <c r="L62" i="1" s="1"/>
  <c r="Y61" i="1"/>
  <c r="Y60" i="1" s="1"/>
  <c r="Y59" i="1" s="1"/>
  <c r="W61" i="1"/>
  <c r="V61" i="1"/>
  <c r="T61" i="1"/>
  <c r="R61" i="1"/>
  <c r="Q61" i="1"/>
  <c r="Q60" i="1" s="1"/>
  <c r="Q59" i="1" s="1"/>
  <c r="P61" i="1"/>
  <c r="O61" i="1"/>
  <c r="M61" i="1"/>
  <c r="M60" i="1" s="1"/>
  <c r="M59" i="1" s="1"/>
  <c r="K61" i="1"/>
  <c r="J61" i="1"/>
  <c r="I61" i="1"/>
  <c r="I60" i="1" s="1"/>
  <c r="I59" i="1" s="1"/>
  <c r="G61" i="1"/>
  <c r="F61" i="1"/>
  <c r="W60" i="1"/>
  <c r="V60" i="1"/>
  <c r="V59" i="1" s="1"/>
  <c r="T60" i="1"/>
  <c r="R60" i="1"/>
  <c r="R59" i="1" s="1"/>
  <c r="P60" i="1"/>
  <c r="O60" i="1"/>
  <c r="K60" i="1"/>
  <c r="J60" i="1"/>
  <c r="J59" i="1" s="1"/>
  <c r="G60" i="1"/>
  <c r="F60" i="1"/>
  <c r="F59" i="1" s="1"/>
  <c r="W59" i="1"/>
  <c r="T59" i="1"/>
  <c r="P59" i="1"/>
  <c r="O59" i="1"/>
  <c r="K59" i="1"/>
  <c r="G59" i="1"/>
  <c r="Z55" i="1"/>
  <c r="Z54" i="1" s="1"/>
  <c r="Z53" i="1" s="1"/>
  <c r="Z52" i="1" s="1"/>
  <c r="Z51" i="1" s="1"/>
  <c r="X55" i="1"/>
  <c r="Q55" i="1"/>
  <c r="Q54" i="1" s="1"/>
  <c r="Q53" i="1" s="1"/>
  <c r="Q52" i="1" s="1"/>
  <c r="Q51" i="1" s="1"/>
  <c r="H55" i="1"/>
  <c r="L55" i="1" s="1"/>
  <c r="Y54" i="1"/>
  <c r="X54" i="1"/>
  <c r="W54" i="1"/>
  <c r="V54" i="1"/>
  <c r="V53" i="1" s="1"/>
  <c r="V52" i="1" s="1"/>
  <c r="V51" i="1" s="1"/>
  <c r="T54" i="1"/>
  <c r="R54" i="1"/>
  <c r="R53" i="1" s="1"/>
  <c r="R52" i="1" s="1"/>
  <c r="R51" i="1" s="1"/>
  <c r="P54" i="1"/>
  <c r="O54" i="1"/>
  <c r="M54" i="1"/>
  <c r="K54" i="1"/>
  <c r="J54" i="1"/>
  <c r="J53" i="1" s="1"/>
  <c r="J52" i="1" s="1"/>
  <c r="J51" i="1" s="1"/>
  <c r="I54" i="1"/>
  <c r="G54" i="1"/>
  <c r="F54" i="1"/>
  <c r="F53" i="1" s="1"/>
  <c r="F52" i="1" s="1"/>
  <c r="F51" i="1" s="1"/>
  <c r="Y53" i="1"/>
  <c r="X53" i="1"/>
  <c r="W53" i="1"/>
  <c r="W52" i="1" s="1"/>
  <c r="W51" i="1" s="1"/>
  <c r="T53" i="1"/>
  <c r="P53" i="1"/>
  <c r="O53" i="1"/>
  <c r="O52" i="1" s="1"/>
  <c r="O51" i="1" s="1"/>
  <c r="M53" i="1"/>
  <c r="K53" i="1"/>
  <c r="K52" i="1" s="1"/>
  <c r="K51" i="1" s="1"/>
  <c r="I53" i="1"/>
  <c r="G53" i="1"/>
  <c r="G52" i="1" s="1"/>
  <c r="G51" i="1" s="1"/>
  <c r="Y52" i="1"/>
  <c r="X52" i="1"/>
  <c r="X51" i="1" s="1"/>
  <c r="T52" i="1"/>
  <c r="T51" i="1" s="1"/>
  <c r="P52" i="1"/>
  <c r="P51" i="1" s="1"/>
  <c r="M52" i="1"/>
  <c r="I52" i="1"/>
  <c r="Y51" i="1"/>
  <c r="M51" i="1"/>
  <c r="I51" i="1"/>
  <c r="Z50" i="1"/>
  <c r="Z49" i="1" s="1"/>
  <c r="Z48" i="1" s="1"/>
  <c r="Z47" i="1" s="1"/>
  <c r="X50" i="1"/>
  <c r="Q50" i="1"/>
  <c r="Q49" i="1" s="1"/>
  <c r="Q48" i="1" s="1"/>
  <c r="Q47" i="1" s="1"/>
  <c r="H50" i="1"/>
  <c r="H49" i="1" s="1"/>
  <c r="H48" i="1" s="1"/>
  <c r="H47" i="1" s="1"/>
  <c r="Y49" i="1"/>
  <c r="X49" i="1"/>
  <c r="W49" i="1"/>
  <c r="V49" i="1"/>
  <c r="V48" i="1" s="1"/>
  <c r="V47" i="1" s="1"/>
  <c r="T49" i="1"/>
  <c r="R49" i="1"/>
  <c r="R48" i="1" s="1"/>
  <c r="R47" i="1" s="1"/>
  <c r="P49" i="1"/>
  <c r="O49" i="1"/>
  <c r="M49" i="1"/>
  <c r="K49" i="1"/>
  <c r="J49" i="1"/>
  <c r="J48" i="1" s="1"/>
  <c r="J47" i="1" s="1"/>
  <c r="I49" i="1"/>
  <c r="G49" i="1"/>
  <c r="F49" i="1"/>
  <c r="F48" i="1" s="1"/>
  <c r="F47" i="1" s="1"/>
  <c r="Y48" i="1"/>
  <c r="X48" i="1"/>
  <c r="W48" i="1"/>
  <c r="W47" i="1" s="1"/>
  <c r="T48" i="1"/>
  <c r="P48" i="1"/>
  <c r="O48" i="1"/>
  <c r="O47" i="1" s="1"/>
  <c r="M48" i="1"/>
  <c r="K48" i="1"/>
  <c r="K47" i="1" s="1"/>
  <c r="I48" i="1"/>
  <c r="G48" i="1"/>
  <c r="G47" i="1" s="1"/>
  <c r="Y47" i="1"/>
  <c r="X47" i="1"/>
  <c r="T47" i="1"/>
  <c r="P47" i="1"/>
  <c r="M47" i="1"/>
  <c r="I47" i="1"/>
  <c r="X46" i="1"/>
  <c r="X45" i="1" s="1"/>
  <c r="Q46" i="1"/>
  <c r="S46" i="1" s="1"/>
  <c r="H46" i="1"/>
  <c r="L46" i="1" s="1"/>
  <c r="Y45" i="1"/>
  <c r="W45" i="1"/>
  <c r="V45" i="1"/>
  <c r="T45" i="1"/>
  <c r="R45" i="1"/>
  <c r="Q45" i="1"/>
  <c r="P45" i="1"/>
  <c r="O45" i="1"/>
  <c r="M45" i="1"/>
  <c r="K45" i="1"/>
  <c r="J45" i="1"/>
  <c r="I45" i="1"/>
  <c r="G45" i="1"/>
  <c r="F45" i="1"/>
  <c r="Z44" i="1"/>
  <c r="Z43" i="1" s="1"/>
  <c r="X44" i="1"/>
  <c r="Q44" i="1"/>
  <c r="Q43" i="1" s="1"/>
  <c r="Q36" i="1" s="1"/>
  <c r="Q35" i="1" s="1"/>
  <c r="H44" i="1"/>
  <c r="H43" i="1" s="1"/>
  <c r="Y43" i="1"/>
  <c r="X43" i="1"/>
  <c r="W43" i="1"/>
  <c r="V43" i="1"/>
  <c r="V36" i="1" s="1"/>
  <c r="V35" i="1" s="1"/>
  <c r="T43" i="1"/>
  <c r="R43" i="1"/>
  <c r="R36" i="1" s="1"/>
  <c r="R35" i="1" s="1"/>
  <c r="P43" i="1"/>
  <c r="O43" i="1"/>
  <c r="M43" i="1"/>
  <c r="K43" i="1"/>
  <c r="J43" i="1"/>
  <c r="J36" i="1" s="1"/>
  <c r="J35" i="1" s="1"/>
  <c r="I43" i="1"/>
  <c r="G43" i="1"/>
  <c r="F43" i="1"/>
  <c r="F36" i="1" s="1"/>
  <c r="F35" i="1" s="1"/>
  <c r="X42" i="1"/>
  <c r="Z42" i="1" s="1"/>
  <c r="Z41" i="1" s="1"/>
  <c r="S42" i="1"/>
  <c r="U42" i="1" s="1"/>
  <c r="U41" i="1" s="1"/>
  <c r="Q42" i="1"/>
  <c r="H42" i="1"/>
  <c r="L42" i="1" s="1"/>
  <c r="Y41" i="1"/>
  <c r="X41" i="1"/>
  <c r="W41" i="1"/>
  <c r="W36" i="1" s="1"/>
  <c r="W35" i="1" s="1"/>
  <c r="W34" i="1" s="1"/>
  <c r="W33" i="1" s="1"/>
  <c r="V41" i="1"/>
  <c r="T41" i="1"/>
  <c r="S41" i="1"/>
  <c r="R41" i="1"/>
  <c r="Q41" i="1"/>
  <c r="P41" i="1"/>
  <c r="O41" i="1"/>
  <c r="O36" i="1" s="1"/>
  <c r="O35" i="1" s="1"/>
  <c r="M41" i="1"/>
  <c r="K41" i="1"/>
  <c r="K36" i="1" s="1"/>
  <c r="K35" i="1" s="1"/>
  <c r="J41" i="1"/>
  <c r="I41" i="1"/>
  <c r="G41" i="1"/>
  <c r="G36" i="1" s="1"/>
  <c r="G35" i="1" s="1"/>
  <c r="G34" i="1" s="1"/>
  <c r="G33" i="1" s="1"/>
  <c r="F41" i="1"/>
  <c r="X40" i="1"/>
  <c r="Z40" i="1" s="1"/>
  <c r="Q40" i="1"/>
  <c r="S40" i="1" s="1"/>
  <c r="U40" i="1" s="1"/>
  <c r="L40" i="1"/>
  <c r="N40" i="1" s="1"/>
  <c r="H40" i="1"/>
  <c r="X39" i="1"/>
  <c r="Z39" i="1" s="1"/>
  <c r="Q39" i="1"/>
  <c r="S39" i="1" s="1"/>
  <c r="U39" i="1" s="1"/>
  <c r="L39" i="1"/>
  <c r="N39" i="1" s="1"/>
  <c r="H39" i="1"/>
  <c r="X38" i="1"/>
  <c r="Z38" i="1" s="1"/>
  <c r="Z37" i="1" s="1"/>
  <c r="Q38" i="1"/>
  <c r="S38" i="1" s="1"/>
  <c r="L38" i="1"/>
  <c r="N38" i="1" s="1"/>
  <c r="N37" i="1" s="1"/>
  <c r="H38" i="1"/>
  <c r="Y37" i="1"/>
  <c r="X37" i="1"/>
  <c r="X36" i="1" s="1"/>
  <c r="X35" i="1" s="1"/>
  <c r="X34" i="1" s="1"/>
  <c r="X33" i="1" s="1"/>
  <c r="W37" i="1"/>
  <c r="V37" i="1"/>
  <c r="T37" i="1"/>
  <c r="T36" i="1" s="1"/>
  <c r="T35" i="1" s="1"/>
  <c r="T34" i="1" s="1"/>
  <c r="T33" i="1" s="1"/>
  <c r="R37" i="1"/>
  <c r="Q37" i="1"/>
  <c r="P37" i="1"/>
  <c r="P36" i="1" s="1"/>
  <c r="P35" i="1" s="1"/>
  <c r="P34" i="1" s="1"/>
  <c r="O37" i="1"/>
  <c r="M37" i="1"/>
  <c r="L37" i="1"/>
  <c r="K37" i="1"/>
  <c r="J37" i="1"/>
  <c r="I37" i="1"/>
  <c r="H37" i="1"/>
  <c r="G37" i="1"/>
  <c r="F37" i="1"/>
  <c r="Y36" i="1"/>
  <c r="Y35" i="1" s="1"/>
  <c r="Y34" i="1" s="1"/>
  <c r="Y33" i="1" s="1"/>
  <c r="M36" i="1"/>
  <c r="M35" i="1" s="1"/>
  <c r="M34" i="1" s="1"/>
  <c r="M33" i="1" s="1"/>
  <c r="I36" i="1"/>
  <c r="I35" i="1" s="1"/>
  <c r="I34" i="1" s="1"/>
  <c r="I33" i="1" s="1"/>
  <c r="X31" i="1"/>
  <c r="X30" i="1" s="1"/>
  <c r="X29" i="1" s="1"/>
  <c r="X28" i="1" s="1"/>
  <c r="X27" i="1" s="1"/>
  <c r="Q31" i="1"/>
  <c r="S31" i="1" s="1"/>
  <c r="H31" i="1"/>
  <c r="L31" i="1" s="1"/>
  <c r="Y30" i="1"/>
  <c r="Y29" i="1" s="1"/>
  <c r="Y28" i="1" s="1"/>
  <c r="Y27" i="1" s="1"/>
  <c r="W30" i="1"/>
  <c r="V30" i="1"/>
  <c r="T30" i="1"/>
  <c r="R30" i="1"/>
  <c r="Q30" i="1"/>
  <c r="Q29" i="1" s="1"/>
  <c r="Q28" i="1" s="1"/>
  <c r="Q27" i="1" s="1"/>
  <c r="P30" i="1"/>
  <c r="O30" i="1"/>
  <c r="M30" i="1"/>
  <c r="M29" i="1" s="1"/>
  <c r="M28" i="1" s="1"/>
  <c r="M27" i="1" s="1"/>
  <c r="K30" i="1"/>
  <c r="J30" i="1"/>
  <c r="I30" i="1"/>
  <c r="I29" i="1" s="1"/>
  <c r="I28" i="1" s="1"/>
  <c r="I27" i="1" s="1"/>
  <c r="G30" i="1"/>
  <c r="F30" i="1"/>
  <c r="W29" i="1"/>
  <c r="V29" i="1"/>
  <c r="V28" i="1" s="1"/>
  <c r="V27" i="1" s="1"/>
  <c r="T29" i="1"/>
  <c r="R29" i="1"/>
  <c r="R28" i="1" s="1"/>
  <c r="R27" i="1" s="1"/>
  <c r="P29" i="1"/>
  <c r="O29" i="1"/>
  <c r="K29" i="1"/>
  <c r="J29" i="1"/>
  <c r="J28" i="1" s="1"/>
  <c r="J27" i="1" s="1"/>
  <c r="G29" i="1"/>
  <c r="F29" i="1"/>
  <c r="F28" i="1" s="1"/>
  <c r="F27" i="1" s="1"/>
  <c r="W28" i="1"/>
  <c r="W27" i="1" s="1"/>
  <c r="T28" i="1"/>
  <c r="P28" i="1"/>
  <c r="O28" i="1"/>
  <c r="O27" i="1" s="1"/>
  <c r="K28" i="1"/>
  <c r="K27" i="1" s="1"/>
  <c r="G28" i="1"/>
  <c r="G27" i="1" s="1"/>
  <c r="T27" i="1"/>
  <c r="P27" i="1"/>
  <c r="X26" i="1"/>
  <c r="X25" i="1" s="1"/>
  <c r="X24" i="1" s="1"/>
  <c r="X23" i="1" s="1"/>
  <c r="Q26" i="1"/>
  <c r="S26" i="1" s="1"/>
  <c r="H26" i="1"/>
  <c r="L26" i="1" s="1"/>
  <c r="Y25" i="1"/>
  <c r="Y24" i="1" s="1"/>
  <c r="Y23" i="1" s="1"/>
  <c r="W25" i="1"/>
  <c r="V25" i="1"/>
  <c r="T25" i="1"/>
  <c r="R25" i="1"/>
  <c r="Q25" i="1"/>
  <c r="Q24" i="1" s="1"/>
  <c r="Q23" i="1" s="1"/>
  <c r="P25" i="1"/>
  <c r="O25" i="1"/>
  <c r="M25" i="1"/>
  <c r="M24" i="1" s="1"/>
  <c r="M23" i="1" s="1"/>
  <c r="K25" i="1"/>
  <c r="J25" i="1"/>
  <c r="I25" i="1"/>
  <c r="I24" i="1" s="1"/>
  <c r="I23" i="1" s="1"/>
  <c r="G25" i="1"/>
  <c r="F25" i="1"/>
  <c r="W24" i="1"/>
  <c r="V24" i="1"/>
  <c r="V23" i="1" s="1"/>
  <c r="T24" i="1"/>
  <c r="R24" i="1"/>
  <c r="R23" i="1" s="1"/>
  <c r="P24" i="1"/>
  <c r="O24" i="1"/>
  <c r="K24" i="1"/>
  <c r="J24" i="1"/>
  <c r="J23" i="1" s="1"/>
  <c r="G24" i="1"/>
  <c r="F24" i="1"/>
  <c r="F23" i="1" s="1"/>
  <c r="W23" i="1"/>
  <c r="T23" i="1"/>
  <c r="P23" i="1"/>
  <c r="O23" i="1"/>
  <c r="K23" i="1"/>
  <c r="G23" i="1"/>
  <c r="X22" i="1"/>
  <c r="Z22" i="1" s="1"/>
  <c r="Z21" i="1" s="1"/>
  <c r="Q22" i="1"/>
  <c r="S22" i="1" s="1"/>
  <c r="L22" i="1"/>
  <c r="N22" i="1" s="1"/>
  <c r="N21" i="1" s="1"/>
  <c r="H22" i="1"/>
  <c r="Y21" i="1"/>
  <c r="X21" i="1"/>
  <c r="W21" i="1"/>
  <c r="V21" i="1"/>
  <c r="T21" i="1"/>
  <c r="T15" i="1" s="1"/>
  <c r="T14" i="1" s="1"/>
  <c r="T13" i="1" s="1"/>
  <c r="T12" i="1" s="1"/>
  <c r="R21" i="1"/>
  <c r="Q21" i="1"/>
  <c r="P21" i="1"/>
  <c r="P15" i="1" s="1"/>
  <c r="P14" i="1" s="1"/>
  <c r="P13" i="1" s="1"/>
  <c r="P12" i="1" s="1"/>
  <c r="O21" i="1"/>
  <c r="M21" i="1"/>
  <c r="L21" i="1"/>
  <c r="K21" i="1"/>
  <c r="J21" i="1"/>
  <c r="I21" i="1"/>
  <c r="H21" i="1"/>
  <c r="G21" i="1"/>
  <c r="F21" i="1"/>
  <c r="X20" i="1"/>
  <c r="Z20" i="1" s="1"/>
  <c r="Q20" i="1"/>
  <c r="S20" i="1" s="1"/>
  <c r="U20" i="1" s="1"/>
  <c r="H20" i="1"/>
  <c r="L20" i="1" s="1"/>
  <c r="N20" i="1" s="1"/>
  <c r="X19" i="1"/>
  <c r="X18" i="1" s="1"/>
  <c r="X15" i="1" s="1"/>
  <c r="X14" i="1" s="1"/>
  <c r="X13" i="1" s="1"/>
  <c r="X12" i="1" s="1"/>
  <c r="Q19" i="1"/>
  <c r="S19" i="1" s="1"/>
  <c r="H19" i="1"/>
  <c r="L19" i="1" s="1"/>
  <c r="Y18" i="1"/>
  <c r="Y15" i="1" s="1"/>
  <c r="Y14" i="1" s="1"/>
  <c r="W18" i="1"/>
  <c r="V18" i="1"/>
  <c r="T18" i="1"/>
  <c r="R18" i="1"/>
  <c r="Q18" i="1"/>
  <c r="P18" i="1"/>
  <c r="O18" i="1"/>
  <c r="M18" i="1"/>
  <c r="M15" i="1" s="1"/>
  <c r="M14" i="1" s="1"/>
  <c r="K18" i="1"/>
  <c r="J18" i="1"/>
  <c r="I18" i="1"/>
  <c r="I15" i="1" s="1"/>
  <c r="I14" i="1" s="1"/>
  <c r="I13" i="1" s="1"/>
  <c r="I12" i="1" s="1"/>
  <c r="G18" i="1"/>
  <c r="F18" i="1"/>
  <c r="Z17" i="1"/>
  <c r="X17" i="1"/>
  <c r="Q17" i="1"/>
  <c r="Q16" i="1" s="1"/>
  <c r="Q15" i="1" s="1"/>
  <c r="Q14" i="1" s="1"/>
  <c r="Q13" i="1" s="1"/>
  <c r="H17" i="1"/>
  <c r="L17" i="1" s="1"/>
  <c r="Z16" i="1"/>
  <c r="Y16" i="1"/>
  <c r="X16" i="1"/>
  <c r="W16" i="1"/>
  <c r="V16" i="1"/>
  <c r="V15" i="1" s="1"/>
  <c r="V14" i="1" s="1"/>
  <c r="V13" i="1" s="1"/>
  <c r="T16" i="1"/>
  <c r="R16" i="1"/>
  <c r="R15" i="1" s="1"/>
  <c r="R14" i="1" s="1"/>
  <c r="R13" i="1" s="1"/>
  <c r="P16" i="1"/>
  <c r="O16" i="1"/>
  <c r="M16" i="1"/>
  <c r="K16" i="1"/>
  <c r="J16" i="1"/>
  <c r="J15" i="1" s="1"/>
  <c r="J14" i="1" s="1"/>
  <c r="J13" i="1" s="1"/>
  <c r="J12" i="1" s="1"/>
  <c r="I16" i="1"/>
  <c r="G16" i="1"/>
  <c r="F16" i="1"/>
  <c r="F15" i="1" s="1"/>
  <c r="F14" i="1" s="1"/>
  <c r="W15" i="1"/>
  <c r="W14" i="1" s="1"/>
  <c r="W13" i="1" s="1"/>
  <c r="W12" i="1" s="1"/>
  <c r="O15" i="1"/>
  <c r="O14" i="1" s="1"/>
  <c r="O13" i="1" s="1"/>
  <c r="K15" i="1"/>
  <c r="K14" i="1" s="1"/>
  <c r="K13" i="1" s="1"/>
  <c r="K12" i="1" s="1"/>
  <c r="G15" i="1"/>
  <c r="G14" i="1" s="1"/>
  <c r="G13" i="1" s="1"/>
  <c r="J963" i="1" l="1"/>
  <c r="J956" i="1" s="1"/>
  <c r="L977" i="1"/>
  <c r="L971" i="1" s="1"/>
  <c r="I970" i="1"/>
  <c r="I969" i="1" s="1"/>
  <c r="M971" i="1"/>
  <c r="M970" i="1" s="1"/>
  <c r="M969" i="1" s="1"/>
  <c r="M963" i="1" s="1"/>
  <c r="M956" i="1" s="1"/>
  <c r="L30" i="1"/>
  <c r="L29" i="1" s="1"/>
  <c r="L28" i="1" s="1"/>
  <c r="L27" i="1" s="1"/>
  <c r="N31" i="1"/>
  <c r="N30" i="1" s="1"/>
  <c r="N29" i="1" s="1"/>
  <c r="N28" i="1" s="1"/>
  <c r="N27" i="1" s="1"/>
  <c r="U70" i="1"/>
  <c r="U69" i="1" s="1"/>
  <c r="S69" i="1"/>
  <c r="S78" i="1"/>
  <c r="U79" i="1"/>
  <c r="U78" i="1" s="1"/>
  <c r="N91" i="1"/>
  <c r="N90" i="1" s="1"/>
  <c r="L90" i="1"/>
  <c r="W102" i="1"/>
  <c r="N112" i="1"/>
  <c r="N111" i="1" s="1"/>
  <c r="L111" i="1"/>
  <c r="N175" i="1"/>
  <c r="N174" i="1" s="1"/>
  <c r="L174" i="1"/>
  <c r="W272" i="1"/>
  <c r="W271" i="1" s="1"/>
  <c r="W270" i="1" s="1"/>
  <c r="V12" i="1"/>
  <c r="O34" i="1"/>
  <c r="O33" i="1" s="1"/>
  <c r="N83" i="1"/>
  <c r="N82" i="1" s="1"/>
  <c r="L82" i="1"/>
  <c r="S87" i="1"/>
  <c r="U88" i="1"/>
  <c r="U87" i="1" s="1"/>
  <c r="N137" i="1"/>
  <c r="N136" i="1" s="1"/>
  <c r="L136" i="1"/>
  <c r="N152" i="1"/>
  <c r="N151" i="1" s="1"/>
  <c r="L151" i="1"/>
  <c r="N163" i="1"/>
  <c r="N162" i="1" s="1"/>
  <c r="N161" i="1" s="1"/>
  <c r="N160" i="1" s="1"/>
  <c r="L162" i="1"/>
  <c r="L161" i="1" s="1"/>
  <c r="L160" i="1" s="1"/>
  <c r="L159" i="1" s="1"/>
  <c r="L158" i="1" s="1"/>
  <c r="T254" i="1"/>
  <c r="X254" i="1"/>
  <c r="X198" i="1" s="1"/>
  <c r="L18" i="1"/>
  <c r="N19" i="1"/>
  <c r="N18" i="1" s="1"/>
  <c r="U62" i="1"/>
  <c r="U61" i="1" s="1"/>
  <c r="U60" i="1" s="1"/>
  <c r="U59" i="1" s="1"/>
  <c r="S61" i="1"/>
  <c r="S60" i="1" s="1"/>
  <c r="S59" i="1" s="1"/>
  <c r="K102" i="1"/>
  <c r="K58" i="1" s="1"/>
  <c r="Z15" i="1"/>
  <c r="Z14" i="1" s="1"/>
  <c r="Z13" i="1" s="1"/>
  <c r="Z12" i="1" s="1"/>
  <c r="U19" i="1"/>
  <c r="U18" i="1" s="1"/>
  <c r="S18" i="1"/>
  <c r="S21" i="1"/>
  <c r="U22" i="1"/>
  <c r="U21" i="1" s="1"/>
  <c r="L25" i="1"/>
  <c r="L24" i="1" s="1"/>
  <c r="L23" i="1" s="1"/>
  <c r="N26" i="1"/>
  <c r="N25" i="1" s="1"/>
  <c r="N24" i="1" s="1"/>
  <c r="N23" i="1" s="1"/>
  <c r="U31" i="1"/>
  <c r="U30" i="1" s="1"/>
  <c r="U29" i="1" s="1"/>
  <c r="U28" i="1" s="1"/>
  <c r="U27" i="1" s="1"/>
  <c r="S30" i="1"/>
  <c r="S29" i="1" s="1"/>
  <c r="S28" i="1" s="1"/>
  <c r="S27" i="1" s="1"/>
  <c r="S37" i="1"/>
  <c r="U38" i="1"/>
  <c r="U37" i="1" s="1"/>
  <c r="N55" i="1"/>
  <c r="N54" i="1" s="1"/>
  <c r="N53" i="1" s="1"/>
  <c r="N52" i="1" s="1"/>
  <c r="N51" i="1" s="1"/>
  <c r="L54" i="1"/>
  <c r="L53" i="1" s="1"/>
  <c r="L52" i="1" s="1"/>
  <c r="L51" i="1" s="1"/>
  <c r="X102" i="1"/>
  <c r="R157" i="1"/>
  <c r="R171" i="1"/>
  <c r="R170" i="1" s="1"/>
  <c r="Z36" i="1"/>
  <c r="Z35" i="1" s="1"/>
  <c r="Z34" i="1" s="1"/>
  <c r="Z33" i="1" s="1"/>
  <c r="Q34" i="1"/>
  <c r="Q33" i="1" s="1"/>
  <c r="Y58" i="1"/>
  <c r="O63" i="1"/>
  <c r="N101" i="1"/>
  <c r="N100" i="1" s="1"/>
  <c r="N99" i="1" s="1"/>
  <c r="N98" i="1" s="1"/>
  <c r="L100" i="1"/>
  <c r="L99" i="1" s="1"/>
  <c r="L98" i="1" s="1"/>
  <c r="R102" i="1"/>
  <c r="R58" i="1" s="1"/>
  <c r="S171" i="1"/>
  <c r="S170" i="1" s="1"/>
  <c r="W199" i="1"/>
  <c r="W198" i="1" s="1"/>
  <c r="N204" i="1"/>
  <c r="N203" i="1" s="1"/>
  <c r="L203" i="1"/>
  <c r="P254" i="1"/>
  <c r="M280" i="1"/>
  <c r="M279" i="1" s="1"/>
  <c r="M272" i="1" s="1"/>
  <c r="M271" i="1" s="1"/>
  <c r="U46" i="1"/>
  <c r="U45" i="1" s="1"/>
  <c r="S45" i="1"/>
  <c r="L74" i="1"/>
  <c r="L73" i="1" s="1"/>
  <c r="L72" i="1" s="1"/>
  <c r="L71" i="1" s="1"/>
  <c r="N75" i="1"/>
  <c r="N74" i="1" s="1"/>
  <c r="U85" i="1"/>
  <c r="U84" i="1" s="1"/>
  <c r="S84" i="1"/>
  <c r="O12" i="1"/>
  <c r="V34" i="1"/>
  <c r="V33" i="1" s="1"/>
  <c r="S67" i="1"/>
  <c r="S66" i="1" s="1"/>
  <c r="S65" i="1" s="1"/>
  <c r="S64" i="1" s="1"/>
  <c r="U68" i="1"/>
  <c r="U67" i="1" s="1"/>
  <c r="U66" i="1" s="1"/>
  <c r="U65" i="1" s="1"/>
  <c r="U64" i="1" s="1"/>
  <c r="U75" i="1"/>
  <c r="U74" i="1" s="1"/>
  <c r="S74" i="1"/>
  <c r="Q171" i="1"/>
  <c r="Q170" i="1" s="1"/>
  <c r="O199" i="1"/>
  <c r="N17" i="1"/>
  <c r="N16" i="1" s="1"/>
  <c r="N15" i="1" s="1"/>
  <c r="N14" i="1" s="1"/>
  <c r="N13" i="1" s="1"/>
  <c r="N12" i="1" s="1"/>
  <c r="L16" i="1"/>
  <c r="L15" i="1" s="1"/>
  <c r="L14" i="1" s="1"/>
  <c r="L13" i="1" s="1"/>
  <c r="L12" i="1" s="1"/>
  <c r="U26" i="1"/>
  <c r="U25" i="1" s="1"/>
  <c r="U24" i="1" s="1"/>
  <c r="U23" i="1" s="1"/>
  <c r="S25" i="1"/>
  <c r="S24" i="1" s="1"/>
  <c r="S23" i="1" s="1"/>
  <c r="J34" i="1"/>
  <c r="J33" i="1" s="1"/>
  <c r="W58" i="1"/>
  <c r="T63" i="1"/>
  <c r="Z66" i="1"/>
  <c r="Z65" i="1" s="1"/>
  <c r="Z64" i="1" s="1"/>
  <c r="N81" i="1"/>
  <c r="N80" i="1" s="1"/>
  <c r="L80" i="1"/>
  <c r="J120" i="1"/>
  <c r="J102" i="1" s="1"/>
  <c r="J58" i="1" s="1"/>
  <c r="G12" i="1"/>
  <c r="F13" i="1"/>
  <c r="F12" i="1" s="1"/>
  <c r="R12" i="1"/>
  <c r="Q12" i="1"/>
  <c r="M13" i="1"/>
  <c r="M12" i="1" s="1"/>
  <c r="Y13" i="1"/>
  <c r="Y12" i="1" s="1"/>
  <c r="P33" i="1"/>
  <c r="K34" i="1"/>
  <c r="K33" i="1" s="1"/>
  <c r="N42" i="1"/>
  <c r="N41" i="1" s="1"/>
  <c r="L41" i="1"/>
  <c r="F34" i="1"/>
  <c r="F33" i="1" s="1"/>
  <c r="R34" i="1"/>
  <c r="R33" i="1" s="1"/>
  <c r="L45" i="1"/>
  <c r="N46" i="1"/>
  <c r="N45" i="1" s="1"/>
  <c r="F58" i="1"/>
  <c r="L61" i="1"/>
  <c r="L60" i="1" s="1"/>
  <c r="L59" i="1" s="1"/>
  <c r="N62" i="1"/>
  <c r="N61" i="1" s="1"/>
  <c r="N60" i="1" s="1"/>
  <c r="N59" i="1" s="1"/>
  <c r="I63" i="1"/>
  <c r="I58" i="1" s="1"/>
  <c r="P63" i="1"/>
  <c r="L84" i="1"/>
  <c r="N85" i="1"/>
  <c r="N84" i="1" s="1"/>
  <c r="F102" i="1"/>
  <c r="O157" i="1"/>
  <c r="X157" i="1"/>
  <c r="N182" i="1"/>
  <c r="N181" i="1" s="1"/>
  <c r="N180" i="1" s="1"/>
  <c r="N179" i="1" s="1"/>
  <c r="L181" i="1"/>
  <c r="L180" i="1" s="1"/>
  <c r="L179" i="1" s="1"/>
  <c r="P199" i="1"/>
  <c r="K199" i="1"/>
  <c r="K198" i="1" s="1"/>
  <c r="T223" i="1"/>
  <c r="T222" i="1" s="1"/>
  <c r="T198" i="1" s="1"/>
  <c r="O223" i="1"/>
  <c r="O222" i="1" s="1"/>
  <c r="Z241" i="1"/>
  <c r="Z240" i="1" s="1"/>
  <c r="Z239" i="1" s="1"/>
  <c r="U123" i="1"/>
  <c r="U122" i="1" s="1"/>
  <c r="U121" i="1" s="1"/>
  <c r="L150" i="1"/>
  <c r="H149" i="1"/>
  <c r="H146" i="1" s="1"/>
  <c r="T146" i="1"/>
  <c r="L269" i="1"/>
  <c r="H268" i="1"/>
  <c r="H267" i="1" s="1"/>
  <c r="H261" i="1" s="1"/>
  <c r="H260" i="1" s="1"/>
  <c r="H254" i="1" s="1"/>
  <c r="L337" i="1"/>
  <c r="N338" i="1"/>
  <c r="N337" i="1" s="1"/>
  <c r="G411" i="1"/>
  <c r="G400" i="1" s="1"/>
  <c r="L491" i="1"/>
  <c r="H490" i="1"/>
  <c r="H489" i="1" s="1"/>
  <c r="H488" i="1" s="1"/>
  <c r="H487" i="1" s="1"/>
  <c r="L497" i="1"/>
  <c r="H496" i="1"/>
  <c r="H495" i="1" s="1"/>
  <c r="H494" i="1" s="1"/>
  <c r="L727" i="1"/>
  <c r="H726" i="1"/>
  <c r="H723" i="1" s="1"/>
  <c r="H722" i="1" s="1"/>
  <c r="H721" i="1" s="1"/>
  <c r="H720" i="1" s="1"/>
  <c r="S17" i="1"/>
  <c r="Z31" i="1"/>
  <c r="Z30" i="1" s="1"/>
  <c r="Z29" i="1" s="1"/>
  <c r="Z28" i="1" s="1"/>
  <c r="Z27" i="1" s="1"/>
  <c r="H41" i="1"/>
  <c r="H36" i="1" s="1"/>
  <c r="H35" i="1" s="1"/>
  <c r="H34" i="1" s="1"/>
  <c r="H33" i="1" s="1"/>
  <c r="S44" i="1"/>
  <c r="Z46" i="1"/>
  <c r="Z45" i="1" s="1"/>
  <c r="S50" i="1"/>
  <c r="S55" i="1"/>
  <c r="Z62" i="1"/>
  <c r="Z61" i="1" s="1"/>
  <c r="Z60" i="1" s="1"/>
  <c r="Z59" i="1" s="1"/>
  <c r="L69" i="1"/>
  <c r="L66" i="1" s="1"/>
  <c r="L65" i="1" s="1"/>
  <c r="L64" i="1" s="1"/>
  <c r="L63" i="1" s="1"/>
  <c r="Z75" i="1"/>
  <c r="Z74" i="1" s="1"/>
  <c r="Z73" i="1" s="1"/>
  <c r="Z72" i="1" s="1"/>
  <c r="Z71" i="1" s="1"/>
  <c r="H80" i="1"/>
  <c r="S83" i="1"/>
  <c r="Z85" i="1"/>
  <c r="Z84" i="1" s="1"/>
  <c r="H90" i="1"/>
  <c r="X90" i="1"/>
  <c r="X73" i="1" s="1"/>
  <c r="X72" i="1" s="1"/>
  <c r="X71" i="1" s="1"/>
  <c r="X63" i="1" s="1"/>
  <c r="X58" i="1" s="1"/>
  <c r="S97" i="1"/>
  <c r="H100" i="1"/>
  <c r="H99" i="1" s="1"/>
  <c r="H98" i="1" s="1"/>
  <c r="S101" i="1"/>
  <c r="S106" i="1"/>
  <c r="S105" i="1" s="1"/>
  <c r="S104" i="1" s="1"/>
  <c r="S103" i="1" s="1"/>
  <c r="Z110" i="1"/>
  <c r="Z109" i="1" s="1"/>
  <c r="Z108" i="1" s="1"/>
  <c r="Z115" i="1"/>
  <c r="Z114" i="1" s="1"/>
  <c r="O127" i="1"/>
  <c r="O126" i="1" s="1"/>
  <c r="O120" i="1" s="1"/>
  <c r="O102" i="1" s="1"/>
  <c r="S128" i="1"/>
  <c r="V127" i="1"/>
  <c r="V126" i="1" s="1"/>
  <c r="V120" i="1" s="1"/>
  <c r="V102" i="1" s="1"/>
  <c r="V58" i="1" s="1"/>
  <c r="U133" i="1"/>
  <c r="U132" i="1" s="1"/>
  <c r="U127" i="1" s="1"/>
  <c r="U126" i="1" s="1"/>
  <c r="S132" i="1"/>
  <c r="N135" i="1"/>
  <c r="N134" i="1" s="1"/>
  <c r="Q139" i="1"/>
  <c r="Q126" i="1" s="1"/>
  <c r="L139" i="1"/>
  <c r="Z141" i="1"/>
  <c r="Z140" i="1" s="1"/>
  <c r="Z139" i="1" s="1"/>
  <c r="U145" i="1"/>
  <c r="U144" i="1" s="1"/>
  <c r="G149" i="1"/>
  <c r="G146" i="1" s="1"/>
  <c r="G102" i="1" s="1"/>
  <c r="G58" i="1" s="1"/>
  <c r="Z152" i="1"/>
  <c r="Z151" i="1" s="1"/>
  <c r="Z146" i="1" s="1"/>
  <c r="L153" i="1"/>
  <c r="U154" i="1"/>
  <c r="U153" i="1" s="1"/>
  <c r="K173" i="1"/>
  <c r="K172" i="1" s="1"/>
  <c r="K171" i="1" s="1"/>
  <c r="K170" i="1" s="1"/>
  <c r="K157" i="1" s="1"/>
  <c r="V173" i="1"/>
  <c r="V172" i="1" s="1"/>
  <c r="V171" i="1" s="1"/>
  <c r="V170" i="1" s="1"/>
  <c r="Z173" i="1"/>
  <c r="Z172" i="1" s="1"/>
  <c r="Z171" i="1" s="1"/>
  <c r="Z170" i="1" s="1"/>
  <c r="S181" i="1"/>
  <c r="S180" i="1" s="1"/>
  <c r="S179" i="1" s="1"/>
  <c r="I188" i="1"/>
  <c r="I187" i="1" s="1"/>
  <c r="I186" i="1" s="1"/>
  <c r="I185" i="1" s="1"/>
  <c r="I157" i="1" s="1"/>
  <c r="S190" i="1"/>
  <c r="G202" i="1"/>
  <c r="G201" i="1" s="1"/>
  <c r="G200" i="1" s="1"/>
  <c r="G199" i="1" s="1"/>
  <c r="G198" i="1" s="1"/>
  <c r="Z202" i="1"/>
  <c r="Z201" i="1" s="1"/>
  <c r="Z200" i="1" s="1"/>
  <c r="Z199" i="1" s="1"/>
  <c r="L206" i="1"/>
  <c r="H205" i="1"/>
  <c r="H202" i="1" s="1"/>
  <c r="H201" i="1" s="1"/>
  <c r="H200" i="1" s="1"/>
  <c r="K208" i="1"/>
  <c r="K207" i="1" s="1"/>
  <c r="F208" i="1"/>
  <c r="F207" i="1" s="1"/>
  <c r="F199" i="1" s="1"/>
  <c r="F198" i="1" s="1"/>
  <c r="V208" i="1"/>
  <c r="V207" i="1" s="1"/>
  <c r="V199" i="1" s="1"/>
  <c r="V198" i="1" s="1"/>
  <c r="L211" i="1"/>
  <c r="H210" i="1"/>
  <c r="H209" i="1" s="1"/>
  <c r="H208" i="1" s="1"/>
  <c r="H207" i="1" s="1"/>
  <c r="Q226" i="1"/>
  <c r="Q225" i="1" s="1"/>
  <c r="Q224" i="1" s="1"/>
  <c r="Q223" i="1" s="1"/>
  <c r="Q222" i="1" s="1"/>
  <c r="L232" i="1"/>
  <c r="H231" i="1"/>
  <c r="H230" i="1" s="1"/>
  <c r="H229" i="1" s="1"/>
  <c r="H223" i="1" s="1"/>
  <c r="H222" i="1" s="1"/>
  <c r="U251" i="1"/>
  <c r="U249" i="1" s="1"/>
  <c r="U245" i="1" s="1"/>
  <c r="U241" i="1" s="1"/>
  <c r="U240" i="1" s="1"/>
  <c r="U239" i="1" s="1"/>
  <c r="M245" i="1"/>
  <c r="M241" i="1" s="1"/>
  <c r="M240" i="1" s="1"/>
  <c r="M239" i="1" s="1"/>
  <c r="U259" i="1"/>
  <c r="U258" i="1" s="1"/>
  <c r="U257" i="1" s="1"/>
  <c r="U256" i="1" s="1"/>
  <c r="U255" i="1" s="1"/>
  <c r="S258" i="1"/>
  <c r="S257" i="1" s="1"/>
  <c r="S256" i="1" s="1"/>
  <c r="S255" i="1" s="1"/>
  <c r="S254" i="1" s="1"/>
  <c r="L262" i="1"/>
  <c r="U264" i="1"/>
  <c r="U263" i="1" s="1"/>
  <c r="U262" i="1" s="1"/>
  <c r="U261" i="1" s="1"/>
  <c r="U260" i="1" s="1"/>
  <c r="S263" i="1"/>
  <c r="S262" i="1" s="1"/>
  <c r="S261" i="1" s="1"/>
  <c r="S260" i="1" s="1"/>
  <c r="N266" i="1"/>
  <c r="N265" i="1" s="1"/>
  <c r="N262" i="1" s="1"/>
  <c r="W280" i="1"/>
  <c r="W279" i="1" s="1"/>
  <c r="L286" i="1"/>
  <c r="N286" i="1" s="1"/>
  <c r="S288" i="1"/>
  <c r="S294" i="1"/>
  <c r="S293" i="1" s="1"/>
  <c r="L348" i="1"/>
  <c r="H347" i="1"/>
  <c r="H344" i="1" s="1"/>
  <c r="S444" i="1"/>
  <c r="S443" i="1" s="1"/>
  <c r="S442" i="1" s="1"/>
  <c r="S441" i="1" s="1"/>
  <c r="S440" i="1" s="1"/>
  <c r="S439" i="1" s="1"/>
  <c r="U445" i="1"/>
  <c r="U444" i="1" s="1"/>
  <c r="U443" i="1" s="1"/>
  <c r="U442" i="1" s="1"/>
  <c r="U441" i="1" s="1"/>
  <c r="U440" i="1" s="1"/>
  <c r="U439" i="1" s="1"/>
  <c r="Z460" i="1"/>
  <c r="Z459" i="1" s="1"/>
  <c r="L115" i="1"/>
  <c r="H114" i="1"/>
  <c r="H110" i="1" s="1"/>
  <c r="H109" i="1" s="1"/>
  <c r="H108" i="1" s="1"/>
  <c r="H102" i="1" s="1"/>
  <c r="I199" i="1"/>
  <c r="I198" i="1" s="1"/>
  <c r="U227" i="1"/>
  <c r="U226" i="1" s="1"/>
  <c r="U225" i="1" s="1"/>
  <c r="U224" i="1" s="1"/>
  <c r="S226" i="1"/>
  <c r="S225" i="1" s="1"/>
  <c r="S224" i="1" s="1"/>
  <c r="L253" i="1"/>
  <c r="H252" i="1"/>
  <c r="H245" i="1" s="1"/>
  <c r="H241" i="1" s="1"/>
  <c r="H240" i="1" s="1"/>
  <c r="H239" i="1" s="1"/>
  <c r="F272" i="1"/>
  <c r="F271" i="1" s="1"/>
  <c r="S285" i="1"/>
  <c r="Q284" i="1"/>
  <c r="Q280" i="1" s="1"/>
  <c r="Q279" i="1" s="1"/>
  <c r="Q272" i="1" s="1"/>
  <c r="Q271" i="1" s="1"/>
  <c r="N295" i="1"/>
  <c r="N294" i="1" s="1"/>
  <c r="N293" i="1" s="1"/>
  <c r="L294" i="1"/>
  <c r="L293" i="1" s="1"/>
  <c r="S762" i="1"/>
  <c r="S761" i="1" s="1"/>
  <c r="U763" i="1"/>
  <c r="U762" i="1" s="1"/>
  <c r="U761" i="1" s="1"/>
  <c r="L44" i="1"/>
  <c r="L50" i="1"/>
  <c r="H82" i="1"/>
  <c r="T108" i="1"/>
  <c r="T102" i="1" s="1"/>
  <c r="L119" i="1"/>
  <c r="H118" i="1"/>
  <c r="H117" i="1" s="1"/>
  <c r="H116" i="1" s="1"/>
  <c r="P120" i="1"/>
  <c r="P102" i="1" s="1"/>
  <c r="X120" i="1"/>
  <c r="W120" i="1"/>
  <c r="L124" i="1"/>
  <c r="H123" i="1"/>
  <c r="H122" i="1" s="1"/>
  <c r="H121" i="1" s="1"/>
  <c r="H120" i="1" s="1"/>
  <c r="L131" i="1"/>
  <c r="H130" i="1"/>
  <c r="H127" i="1" s="1"/>
  <c r="H126" i="1" s="1"/>
  <c r="N148" i="1"/>
  <c r="N147" i="1" s="1"/>
  <c r="L147" i="1"/>
  <c r="Q149" i="1"/>
  <c r="Q146" i="1" s="1"/>
  <c r="S150" i="1"/>
  <c r="G157" i="1"/>
  <c r="W157" i="1"/>
  <c r="M159" i="1"/>
  <c r="M158" i="1" s="1"/>
  <c r="M157" i="1" s="1"/>
  <c r="N166" i="1"/>
  <c r="N165" i="1" s="1"/>
  <c r="N164" i="1" s="1"/>
  <c r="M171" i="1"/>
  <c r="M170" i="1" s="1"/>
  <c r="P171" i="1"/>
  <c r="P170" i="1" s="1"/>
  <c r="P157" i="1" s="1"/>
  <c r="X171" i="1"/>
  <c r="X170" i="1" s="1"/>
  <c r="U174" i="1"/>
  <c r="U173" i="1" s="1"/>
  <c r="U172" i="1" s="1"/>
  <c r="J188" i="1"/>
  <c r="J187" i="1" s="1"/>
  <c r="J186" i="1" s="1"/>
  <c r="J185" i="1" s="1"/>
  <c r="J157" i="1" s="1"/>
  <c r="Z188" i="1"/>
  <c r="Z187" i="1" s="1"/>
  <c r="Z186" i="1" s="1"/>
  <c r="Z185" i="1" s="1"/>
  <c r="Z157" i="1" s="1"/>
  <c r="U192" i="1"/>
  <c r="U191" i="1" s="1"/>
  <c r="S191" i="1"/>
  <c r="M199" i="1"/>
  <c r="R208" i="1"/>
  <c r="R207" i="1" s="1"/>
  <c r="R199" i="1" s="1"/>
  <c r="R198" i="1" s="1"/>
  <c r="U221" i="1"/>
  <c r="U220" i="1" s="1"/>
  <c r="S220" i="1"/>
  <c r="S217" i="1" s="1"/>
  <c r="S216" i="1" s="1"/>
  <c r="S215" i="1" s="1"/>
  <c r="U238" i="1"/>
  <c r="U237" i="1" s="1"/>
  <c r="U236" i="1" s="1"/>
  <c r="U235" i="1" s="1"/>
  <c r="U234" i="1" s="1"/>
  <c r="U233" i="1" s="1"/>
  <c r="S237" i="1"/>
  <c r="S236" i="1" s="1"/>
  <c r="S235" i="1" s="1"/>
  <c r="S234" i="1" s="1"/>
  <c r="S233" i="1" s="1"/>
  <c r="L246" i="1"/>
  <c r="J245" i="1"/>
  <c r="J241" i="1" s="1"/>
  <c r="J240" i="1" s="1"/>
  <c r="J239" i="1" s="1"/>
  <c r="J198" i="1" s="1"/>
  <c r="J272" i="1"/>
  <c r="J271" i="1" s="1"/>
  <c r="I272" i="1"/>
  <c r="I271" i="1" s="1"/>
  <c r="I270" i="1" s="1"/>
  <c r="S277" i="1"/>
  <c r="U278" i="1"/>
  <c r="U277" i="1" s="1"/>
  <c r="U274" i="1" s="1"/>
  <c r="U273" i="1" s="1"/>
  <c r="K280" i="1"/>
  <c r="K279" i="1" s="1"/>
  <c r="K272" i="1" s="1"/>
  <c r="K271" i="1" s="1"/>
  <c r="K270" i="1" s="1"/>
  <c r="P280" i="1"/>
  <c r="P279" i="1" s="1"/>
  <c r="P272" i="1" s="1"/>
  <c r="P271" i="1" s="1"/>
  <c r="N281" i="1"/>
  <c r="N284" i="1"/>
  <c r="X289" i="1"/>
  <c r="Z290" i="1"/>
  <c r="Z289" i="1" s="1"/>
  <c r="Z280" i="1" s="1"/>
  <c r="Z279" i="1" s="1"/>
  <c r="Z272" i="1" s="1"/>
  <c r="Z271" i="1" s="1"/>
  <c r="N312" i="1"/>
  <c r="N311" i="1" s="1"/>
  <c r="N310" i="1" s="1"/>
  <c r="L311" i="1"/>
  <c r="L310" i="1" s="1"/>
  <c r="S322" i="1"/>
  <c r="S321" i="1" s="1"/>
  <c r="S320" i="1" s="1"/>
  <c r="S319" i="1" s="1"/>
  <c r="U323" i="1"/>
  <c r="U322" i="1" s="1"/>
  <c r="U321" i="1" s="1"/>
  <c r="U320" i="1" s="1"/>
  <c r="U319" i="1" s="1"/>
  <c r="U330" i="1"/>
  <c r="U329" i="1" s="1"/>
  <c r="S329" i="1"/>
  <c r="S326" i="1" s="1"/>
  <c r="N362" i="1"/>
  <c r="N361" i="1" s="1"/>
  <c r="N360" i="1" s="1"/>
  <c r="X377" i="1"/>
  <c r="X376" i="1" s="1"/>
  <c r="X375" i="1" s="1"/>
  <c r="X370" i="1" s="1"/>
  <c r="X369" i="1" s="1"/>
  <c r="Z378" i="1"/>
  <c r="Z377" i="1" s="1"/>
  <c r="Z376" i="1" s="1"/>
  <c r="Z375" i="1" s="1"/>
  <c r="W400" i="1"/>
  <c r="G422" i="1"/>
  <c r="M446" i="1"/>
  <c r="Y446" i="1"/>
  <c r="R453" i="1"/>
  <c r="O446" i="1"/>
  <c r="L476" i="1"/>
  <c r="H475" i="1"/>
  <c r="N521" i="1"/>
  <c r="N519" i="1" s="1"/>
  <c r="N518" i="1" s="1"/>
  <c r="L519" i="1"/>
  <c r="L518" i="1" s="1"/>
  <c r="I540" i="1"/>
  <c r="I539" i="1"/>
  <c r="O540" i="1"/>
  <c r="O539" i="1"/>
  <c r="W540" i="1"/>
  <c r="W539" i="1"/>
  <c r="T120" i="1"/>
  <c r="V157" i="1"/>
  <c r="Q159" i="1"/>
  <c r="Q158" i="1" s="1"/>
  <c r="L178" i="1"/>
  <c r="H177" i="1"/>
  <c r="H173" i="1" s="1"/>
  <c r="H172" i="1" s="1"/>
  <c r="H171" i="1" s="1"/>
  <c r="H170" i="1" s="1"/>
  <c r="H157" i="1" s="1"/>
  <c r="U181" i="1"/>
  <c r="U180" i="1" s="1"/>
  <c r="U179" i="1" s="1"/>
  <c r="Y199" i="1"/>
  <c r="Y198" i="1" s="1"/>
  <c r="Z19" i="1"/>
  <c r="Z18" i="1" s="1"/>
  <c r="Z26" i="1"/>
  <c r="Z25" i="1" s="1"/>
  <c r="Z24" i="1" s="1"/>
  <c r="Z23" i="1" s="1"/>
  <c r="H16" i="1"/>
  <c r="H54" i="1"/>
  <c r="H53" i="1" s="1"/>
  <c r="H52" i="1" s="1"/>
  <c r="H51" i="1" s="1"/>
  <c r="H18" i="1"/>
  <c r="H25" i="1"/>
  <c r="H24" i="1" s="1"/>
  <c r="H23" i="1" s="1"/>
  <c r="H30" i="1"/>
  <c r="H29" i="1" s="1"/>
  <c r="H28" i="1" s="1"/>
  <c r="H27" i="1" s="1"/>
  <c r="H45" i="1"/>
  <c r="H61" i="1"/>
  <c r="H60" i="1" s="1"/>
  <c r="H59" i="1" s="1"/>
  <c r="H74" i="1"/>
  <c r="H73" i="1" s="1"/>
  <c r="H72" i="1" s="1"/>
  <c r="H71" i="1" s="1"/>
  <c r="H63" i="1" s="1"/>
  <c r="H84" i="1"/>
  <c r="L106" i="1"/>
  <c r="L105" i="1" s="1"/>
  <c r="L104" i="1" s="1"/>
  <c r="L103" i="1" s="1"/>
  <c r="M108" i="1"/>
  <c r="M102" i="1" s="1"/>
  <c r="M58" i="1" s="1"/>
  <c r="G110" i="1"/>
  <c r="G109" i="1" s="1"/>
  <c r="G108" i="1" s="1"/>
  <c r="K110" i="1"/>
  <c r="K109" i="1" s="1"/>
  <c r="K108" i="1" s="1"/>
  <c r="Q114" i="1"/>
  <c r="Q110" i="1" s="1"/>
  <c r="Q109" i="1" s="1"/>
  <c r="Q108" i="1" s="1"/>
  <c r="S115" i="1"/>
  <c r="S118" i="1"/>
  <c r="S117" i="1" s="1"/>
  <c r="S116" i="1" s="1"/>
  <c r="S123" i="1"/>
  <c r="S122" i="1" s="1"/>
  <c r="S121" i="1" s="1"/>
  <c r="Q123" i="1"/>
  <c r="Q122" i="1" s="1"/>
  <c r="Q121" i="1" s="1"/>
  <c r="L128" i="1"/>
  <c r="S130" i="1"/>
  <c r="Z133" i="1"/>
  <c r="Z132" i="1" s="1"/>
  <c r="Z127" i="1" s="1"/>
  <c r="Z126" i="1" s="1"/>
  <c r="Z120" i="1" s="1"/>
  <c r="U141" i="1"/>
  <c r="U140" i="1" s="1"/>
  <c r="U139" i="1" s="1"/>
  <c r="S140" i="1"/>
  <c r="S139" i="1" s="1"/>
  <c r="X146" i="1"/>
  <c r="S152" i="1"/>
  <c r="S166" i="1"/>
  <c r="S165" i="1" s="1"/>
  <c r="S164" i="1" s="1"/>
  <c r="S159" i="1" s="1"/>
  <c r="S158" i="1" s="1"/>
  <c r="F188" i="1"/>
  <c r="F187" i="1" s="1"/>
  <c r="F186" i="1" s="1"/>
  <c r="F185" i="1" s="1"/>
  <c r="F157" i="1" s="1"/>
  <c r="L190" i="1"/>
  <c r="H189" i="1"/>
  <c r="H188" i="1" s="1"/>
  <c r="H187" i="1" s="1"/>
  <c r="H186" i="1" s="1"/>
  <c r="H185" i="1" s="1"/>
  <c r="Q191" i="1"/>
  <c r="Q188" i="1" s="1"/>
  <c r="Q187" i="1" s="1"/>
  <c r="Q186" i="1" s="1"/>
  <c r="Q185" i="1" s="1"/>
  <c r="S206" i="1"/>
  <c r="S211" i="1"/>
  <c r="U217" i="1"/>
  <c r="U216" i="1" s="1"/>
  <c r="U215" i="1" s="1"/>
  <c r="Q220" i="1"/>
  <c r="Q217" i="1" s="1"/>
  <c r="Q216" i="1" s="1"/>
  <c r="Q215" i="1" s="1"/>
  <c r="Q199" i="1" s="1"/>
  <c r="Q198" i="1" s="1"/>
  <c r="S232" i="1"/>
  <c r="Q237" i="1"/>
  <c r="Q236" i="1" s="1"/>
  <c r="Q235" i="1" s="1"/>
  <c r="Q234" i="1" s="1"/>
  <c r="Q233" i="1" s="1"/>
  <c r="N248" i="1"/>
  <c r="N246" i="1" s="1"/>
  <c r="L250" i="1"/>
  <c r="Q245" i="1"/>
  <c r="Q241" i="1" s="1"/>
  <c r="Q240" i="1" s="1"/>
  <c r="Q239" i="1" s="1"/>
  <c r="Z259" i="1"/>
  <c r="Z258" i="1" s="1"/>
  <c r="Z257" i="1" s="1"/>
  <c r="Z256" i="1" s="1"/>
  <c r="Z255" i="1" s="1"/>
  <c r="Z254" i="1" s="1"/>
  <c r="Z264" i="1"/>
  <c r="Z263" i="1" s="1"/>
  <c r="Z262" i="1" s="1"/>
  <c r="Z261" i="1" s="1"/>
  <c r="Z260" i="1" s="1"/>
  <c r="V272" i="1"/>
  <c r="V271" i="1" s="1"/>
  <c r="G280" i="1"/>
  <c r="G279" i="1" s="1"/>
  <c r="G272" i="1" s="1"/>
  <c r="G271" i="1" s="1"/>
  <c r="L284" i="1"/>
  <c r="X284" i="1"/>
  <c r="X280" i="1" s="1"/>
  <c r="X279" i="1" s="1"/>
  <c r="X272" i="1" s="1"/>
  <c r="X271" i="1" s="1"/>
  <c r="L288" i="1"/>
  <c r="H287" i="1"/>
  <c r="H280" i="1" s="1"/>
  <c r="H279" i="1" s="1"/>
  <c r="H272" i="1" s="1"/>
  <c r="H271" i="1" s="1"/>
  <c r="S291" i="1"/>
  <c r="U292" i="1"/>
  <c r="U291" i="1" s="1"/>
  <c r="J302" i="1"/>
  <c r="J301" i="1" s="1"/>
  <c r="U307" i="1"/>
  <c r="U305" i="1" s="1"/>
  <c r="U301" i="1" s="1"/>
  <c r="U300" i="1" s="1"/>
  <c r="U299" i="1" s="1"/>
  <c r="U298" i="1" s="1"/>
  <c r="R318" i="1"/>
  <c r="R270" i="1" s="1"/>
  <c r="I325" i="1"/>
  <c r="I324" i="1" s="1"/>
  <c r="U328" i="1"/>
  <c r="U327" i="1" s="1"/>
  <c r="U326" i="1" s="1"/>
  <c r="G325" i="1"/>
  <c r="G324" i="1" s="1"/>
  <c r="U341" i="1"/>
  <c r="U340" i="1" s="1"/>
  <c r="S340" i="1"/>
  <c r="K370" i="1"/>
  <c r="K369" i="1" s="1"/>
  <c r="U369" i="1"/>
  <c r="L377" i="1"/>
  <c r="L376" i="1" s="1"/>
  <c r="L375" i="1" s="1"/>
  <c r="N378" i="1"/>
  <c r="N377" i="1" s="1"/>
  <c r="N376" i="1" s="1"/>
  <c r="N375" i="1" s="1"/>
  <c r="Z391" i="1"/>
  <c r="Z390" i="1" s="1"/>
  <c r="Z389" i="1" s="1"/>
  <c r="Z388" i="1" s="1"/>
  <c r="H395" i="1"/>
  <c r="H392" i="1" s="1"/>
  <c r="L396" i="1"/>
  <c r="H472" i="1"/>
  <c r="H471" i="1" s="1"/>
  <c r="H470" i="1" s="1"/>
  <c r="H469" i="1" s="1"/>
  <c r="R477" i="1"/>
  <c r="R446" i="1" s="1"/>
  <c r="Q492" i="1"/>
  <c r="S493" i="1"/>
  <c r="V300" i="1"/>
  <c r="V299" i="1" s="1"/>
  <c r="V298" i="1" s="1"/>
  <c r="O300" i="1"/>
  <c r="O299" i="1" s="1"/>
  <c r="O298" i="1" s="1"/>
  <c r="O270" i="1" s="1"/>
  <c r="N304" i="1"/>
  <c r="N302" i="1" s="1"/>
  <c r="L302" i="1"/>
  <c r="L301" i="1" s="1"/>
  <c r="L300" i="1" s="1"/>
  <c r="L299" i="1" s="1"/>
  <c r="L298" i="1" s="1"/>
  <c r="Z301" i="1"/>
  <c r="Z300" i="1" s="1"/>
  <c r="Z299" i="1" s="1"/>
  <c r="Z298" i="1" s="1"/>
  <c r="G318" i="1"/>
  <c r="W318" i="1"/>
  <c r="V318" i="1"/>
  <c r="M325" i="1"/>
  <c r="M324" i="1" s="1"/>
  <c r="M318" i="1" s="1"/>
  <c r="L327" i="1"/>
  <c r="O325" i="1"/>
  <c r="O324" i="1" s="1"/>
  <c r="O318" i="1" s="1"/>
  <c r="L331" i="1"/>
  <c r="X332" i="1"/>
  <c r="X331" i="1" s="1"/>
  <c r="Z333" i="1"/>
  <c r="Z332" i="1" s="1"/>
  <c r="Z331" i="1" s="1"/>
  <c r="L355" i="1"/>
  <c r="H354" i="1"/>
  <c r="L373" i="1"/>
  <c r="L372" i="1" s="1"/>
  <c r="L371" i="1" s="1"/>
  <c r="N374" i="1"/>
  <c r="N373" i="1" s="1"/>
  <c r="N372" i="1" s="1"/>
  <c r="N371" i="1" s="1"/>
  <c r="J369" i="1"/>
  <c r="T370" i="1"/>
  <c r="T369" i="1" s="1"/>
  <c r="T270" i="1" s="1"/>
  <c r="M370" i="1"/>
  <c r="M369" i="1" s="1"/>
  <c r="X386" i="1"/>
  <c r="X385" i="1" s="1"/>
  <c r="X384" i="1" s="1"/>
  <c r="X383" i="1" s="1"/>
  <c r="Z387" i="1"/>
  <c r="Z386" i="1" s="1"/>
  <c r="Z385" i="1" s="1"/>
  <c r="Z384" i="1" s="1"/>
  <c r="Z383" i="1" s="1"/>
  <c r="G391" i="1"/>
  <c r="G390" i="1" s="1"/>
  <c r="G389" i="1" s="1"/>
  <c r="G388" i="1" s="1"/>
  <c r="L399" i="1"/>
  <c r="H398" i="1"/>
  <c r="H397" i="1" s="1"/>
  <c r="J411" i="1"/>
  <c r="J400" i="1" s="1"/>
  <c r="P411" i="1"/>
  <c r="P400" i="1" s="1"/>
  <c r="M411" i="1"/>
  <c r="M400" i="1" s="1"/>
  <c r="Y422" i="1"/>
  <c r="Y411" i="1" s="1"/>
  <c r="Y400" i="1" s="1"/>
  <c r="X400" i="1"/>
  <c r="O422" i="1"/>
  <c r="O411" i="1" s="1"/>
  <c r="O400" i="1" s="1"/>
  <c r="L428" i="1"/>
  <c r="L427" i="1" s="1"/>
  <c r="Q451" i="1"/>
  <c r="Q450" i="1" s="1"/>
  <c r="Q449" i="1" s="1"/>
  <c r="Q448" i="1" s="1"/>
  <c r="Q447" i="1" s="1"/>
  <c r="S452" i="1"/>
  <c r="F453" i="1"/>
  <c r="F446" i="1" s="1"/>
  <c r="T453" i="1"/>
  <c r="Z453" i="1"/>
  <c r="I460" i="1"/>
  <c r="I459" i="1" s="1"/>
  <c r="I453" i="1" s="1"/>
  <c r="I446" i="1" s="1"/>
  <c r="H462" i="1"/>
  <c r="H461" i="1" s="1"/>
  <c r="L463" i="1"/>
  <c r="H464" i="1"/>
  <c r="H467" i="1"/>
  <c r="L468" i="1"/>
  <c r="P477" i="1"/>
  <c r="L486" i="1"/>
  <c r="H485" i="1"/>
  <c r="H484" i="1" s="1"/>
  <c r="H483" i="1" s="1"/>
  <c r="H478" i="1" s="1"/>
  <c r="Q489" i="1"/>
  <c r="Q488" i="1" s="1"/>
  <c r="Q487" i="1" s="1"/>
  <c r="M540" i="1"/>
  <c r="M539" i="1"/>
  <c r="V539" i="1"/>
  <c r="V540" i="1"/>
  <c r="G572" i="1"/>
  <c r="G571" i="1" s="1"/>
  <c r="T626" i="1"/>
  <c r="T618" i="1" s="1"/>
  <c r="H639" i="1"/>
  <c r="L640" i="1"/>
  <c r="U650" i="1"/>
  <c r="U646" i="1" s="1"/>
  <c r="S653" i="1"/>
  <c r="U654" i="1"/>
  <c r="U653" i="1" s="1"/>
  <c r="T765" i="1"/>
  <c r="T764" i="1" s="1"/>
  <c r="L836" i="1"/>
  <c r="N837" i="1"/>
  <c r="N836" i="1" s="1"/>
  <c r="P831" i="1"/>
  <c r="P830" i="1" s="1"/>
  <c r="N307" i="1"/>
  <c r="N305" i="1" s="1"/>
  <c r="L305" i="1"/>
  <c r="K318" i="1"/>
  <c r="F318" i="1"/>
  <c r="I318" i="1"/>
  <c r="Y325" i="1"/>
  <c r="Y324" i="1" s="1"/>
  <c r="Y318" i="1" s="1"/>
  <c r="Y270" i="1" s="1"/>
  <c r="X326" i="1"/>
  <c r="L330" i="1"/>
  <c r="H329" i="1"/>
  <c r="H326" i="1" s="1"/>
  <c r="H325" i="1" s="1"/>
  <c r="H324" i="1" s="1"/>
  <c r="H318" i="1" s="1"/>
  <c r="L341" i="1"/>
  <c r="H340" i="1"/>
  <c r="H336" i="1" s="1"/>
  <c r="F336" i="1"/>
  <c r="F325" i="1" s="1"/>
  <c r="F324" i="1" s="1"/>
  <c r="J336" i="1"/>
  <c r="J325" i="1" s="1"/>
  <c r="J324" i="1" s="1"/>
  <c r="J318" i="1" s="1"/>
  <c r="Q342" i="1"/>
  <c r="Q336" i="1" s="1"/>
  <c r="S343" i="1"/>
  <c r="U349" i="1"/>
  <c r="X350" i="1"/>
  <c r="Z351" i="1"/>
  <c r="Z350" i="1" s="1"/>
  <c r="Z349" i="1" s="1"/>
  <c r="L362" i="1"/>
  <c r="L361" i="1" s="1"/>
  <c r="L360" i="1" s="1"/>
  <c r="I370" i="1"/>
  <c r="I369" i="1" s="1"/>
  <c r="Q393" i="1"/>
  <c r="Q392" i="1" s="1"/>
  <c r="Q391" i="1" s="1"/>
  <c r="Q390" i="1" s="1"/>
  <c r="Q389" i="1" s="1"/>
  <c r="Q388" i="1" s="1"/>
  <c r="S394" i="1"/>
  <c r="S429" i="1"/>
  <c r="S428" i="1" s="1"/>
  <c r="S427" i="1" s="1"/>
  <c r="S422" i="1" s="1"/>
  <c r="S411" i="1" s="1"/>
  <c r="U430" i="1"/>
  <c r="U429" i="1" s="1"/>
  <c r="U428" i="1" s="1"/>
  <c r="U427" i="1" s="1"/>
  <c r="U422" i="1" s="1"/>
  <c r="U411" i="1" s="1"/>
  <c r="J446" i="1"/>
  <c r="P453" i="1"/>
  <c r="P446" i="1" s="1"/>
  <c r="V460" i="1"/>
  <c r="V459" i="1" s="1"/>
  <c r="V453" i="1" s="1"/>
  <c r="V446" i="1" s="1"/>
  <c r="K478" i="1"/>
  <c r="K477" i="1" s="1"/>
  <c r="K446" i="1" s="1"/>
  <c r="P487" i="1"/>
  <c r="Z500" i="1"/>
  <c r="Z499" i="1" s="1"/>
  <c r="Z498" i="1" s="1"/>
  <c r="N537" i="1"/>
  <c r="N535" i="1" s="1"/>
  <c r="N534" i="1" s="1"/>
  <c r="L535" i="1"/>
  <c r="L534" i="1" s="1"/>
  <c r="F571" i="1"/>
  <c r="J571" i="1"/>
  <c r="X577" i="1"/>
  <c r="X576" i="1" s="1"/>
  <c r="X575" i="1" s="1"/>
  <c r="X574" i="1" s="1"/>
  <c r="X573" i="1" s="1"/>
  <c r="Z578" i="1"/>
  <c r="Z577" i="1" s="1"/>
  <c r="Z576" i="1" s="1"/>
  <c r="Z575" i="1" s="1"/>
  <c r="Z574" i="1" s="1"/>
  <c r="Z573" i="1" s="1"/>
  <c r="S577" i="1"/>
  <c r="S576" i="1" s="1"/>
  <c r="S575" i="1" s="1"/>
  <c r="S574" i="1" s="1"/>
  <c r="S573" i="1" s="1"/>
  <c r="U579" i="1"/>
  <c r="U577" i="1" s="1"/>
  <c r="U576" i="1" s="1"/>
  <c r="U575" i="1" s="1"/>
  <c r="U574" i="1" s="1"/>
  <c r="U573" i="1" s="1"/>
  <c r="S585" i="1"/>
  <c r="S584" i="1" s="1"/>
  <c r="U586" i="1"/>
  <c r="U585" i="1" s="1"/>
  <c r="U584" i="1" s="1"/>
  <c r="U616" i="1"/>
  <c r="U615" i="1" s="1"/>
  <c r="U614" i="1" s="1"/>
  <c r="U613" i="1" s="1"/>
  <c r="U612" i="1" s="1"/>
  <c r="U611" i="1" s="1"/>
  <c r="U610" i="1" s="1"/>
  <c r="S615" i="1"/>
  <c r="S614" i="1" s="1"/>
  <c r="S613" i="1" s="1"/>
  <c r="S612" i="1" s="1"/>
  <c r="S611" i="1" s="1"/>
  <c r="S610" i="1" s="1"/>
  <c r="Q631" i="1"/>
  <c r="S632" i="1"/>
  <c r="P370" i="1"/>
  <c r="P369" i="1" s="1"/>
  <c r="Y370" i="1"/>
  <c r="Y369" i="1" s="1"/>
  <c r="X381" i="1"/>
  <c r="X380" i="1" s="1"/>
  <c r="X379" i="1" s="1"/>
  <c r="Z382" i="1"/>
  <c r="Z381" i="1" s="1"/>
  <c r="Z380" i="1" s="1"/>
  <c r="Z379" i="1" s="1"/>
  <c r="W391" i="1"/>
  <c r="W390" i="1" s="1"/>
  <c r="W389" i="1" s="1"/>
  <c r="W388" i="1" s="1"/>
  <c r="V392" i="1"/>
  <c r="V391" i="1" s="1"/>
  <c r="V390" i="1" s="1"/>
  <c r="V389" i="1" s="1"/>
  <c r="V388" i="1" s="1"/>
  <c r="N408" i="1"/>
  <c r="N407" i="1" s="1"/>
  <c r="N404" i="1" s="1"/>
  <c r="N403" i="1" s="1"/>
  <c r="N402" i="1" s="1"/>
  <c r="N401" i="1" s="1"/>
  <c r="L407" i="1"/>
  <c r="L404" i="1" s="1"/>
  <c r="L403" i="1" s="1"/>
  <c r="L402" i="1" s="1"/>
  <c r="L401" i="1" s="1"/>
  <c r="T411" i="1"/>
  <c r="T400" i="1" s="1"/>
  <c r="V411" i="1"/>
  <c r="V400" i="1" s="1"/>
  <c r="H415" i="1"/>
  <c r="H414" i="1" s="1"/>
  <c r="H413" i="1" s="1"/>
  <c r="H412" i="1" s="1"/>
  <c r="L416" i="1"/>
  <c r="T422" i="1"/>
  <c r="K422" i="1"/>
  <c r="K411" i="1" s="1"/>
  <c r="K400" i="1" s="1"/>
  <c r="L426" i="1"/>
  <c r="H425" i="1"/>
  <c r="H424" i="1" s="1"/>
  <c r="H423" i="1" s="1"/>
  <c r="Z428" i="1"/>
  <c r="Z427" i="1" s="1"/>
  <c r="Z422" i="1" s="1"/>
  <c r="Z411" i="1" s="1"/>
  <c r="Z400" i="1" s="1"/>
  <c r="N432" i="1"/>
  <c r="N431" i="1" s="1"/>
  <c r="N428" i="1" s="1"/>
  <c r="N427" i="1" s="1"/>
  <c r="Q437" i="1"/>
  <c r="Q436" i="1" s="1"/>
  <c r="Q435" i="1" s="1"/>
  <c r="Q434" i="1" s="1"/>
  <c r="Q433" i="1" s="1"/>
  <c r="Q400" i="1" s="1"/>
  <c r="S438" i="1"/>
  <c r="U463" i="1"/>
  <c r="U462" i="1" s="1"/>
  <c r="U461" i="1" s="1"/>
  <c r="S462" i="1"/>
  <c r="S461" i="1" s="1"/>
  <c r="Q465" i="1"/>
  <c r="Q464" i="1" s="1"/>
  <c r="Q460" i="1" s="1"/>
  <c r="Q459" i="1" s="1"/>
  <c r="Q453" i="1" s="1"/>
  <c r="S466" i="1"/>
  <c r="S475" i="1"/>
  <c r="S472" i="1" s="1"/>
  <c r="S471" i="1" s="1"/>
  <c r="S470" i="1" s="1"/>
  <c r="S469" i="1" s="1"/>
  <c r="M477" i="1"/>
  <c r="T478" i="1"/>
  <c r="T477" i="1" s="1"/>
  <c r="T446" i="1" s="1"/>
  <c r="G477" i="1"/>
  <c r="G446" i="1" s="1"/>
  <c r="W477" i="1"/>
  <c r="W446" i="1" s="1"/>
  <c r="T487" i="1"/>
  <c r="S490" i="1"/>
  <c r="Z489" i="1"/>
  <c r="Z488" i="1" s="1"/>
  <c r="Z487" i="1" s="1"/>
  <c r="Z477" i="1" s="1"/>
  <c r="Z446" i="1" s="1"/>
  <c r="S496" i="1"/>
  <c r="S495" i="1" s="1"/>
  <c r="S494" i="1" s="1"/>
  <c r="L502" i="1"/>
  <c r="H501" i="1"/>
  <c r="H500" i="1" s="1"/>
  <c r="H499" i="1" s="1"/>
  <c r="Q503" i="1"/>
  <c r="Q500" i="1" s="1"/>
  <c r="Q499" i="1" s="1"/>
  <c r="Q498" i="1" s="1"/>
  <c r="Q477" i="1" s="1"/>
  <c r="S504" i="1"/>
  <c r="L508" i="1"/>
  <c r="H507" i="1"/>
  <c r="H506" i="1" s="1"/>
  <c r="H505" i="1" s="1"/>
  <c r="G556" i="1"/>
  <c r="G539" i="1"/>
  <c r="L577" i="1"/>
  <c r="L576" i="1" s="1"/>
  <c r="L575" i="1" s="1"/>
  <c r="L574" i="1" s="1"/>
  <c r="L573" i="1" s="1"/>
  <c r="N578" i="1"/>
  <c r="N577" i="1" s="1"/>
  <c r="N576" i="1" s="1"/>
  <c r="N575" i="1" s="1"/>
  <c r="N574" i="1" s="1"/>
  <c r="N573" i="1" s="1"/>
  <c r="Z582" i="1"/>
  <c r="H590" i="1"/>
  <c r="H587" i="1" s="1"/>
  <c r="H583" i="1" s="1"/>
  <c r="H582" i="1" s="1"/>
  <c r="H581" i="1" s="1"/>
  <c r="L591" i="1"/>
  <c r="J628" i="1"/>
  <c r="J627" i="1" s="1"/>
  <c r="X329" i="1"/>
  <c r="Q334" i="1"/>
  <c r="Q331" i="1" s="1"/>
  <c r="X340" i="1"/>
  <c r="X336" i="1" s="1"/>
  <c r="Q345" i="1"/>
  <c r="Q344" i="1" s="1"/>
  <c r="X347" i="1"/>
  <c r="X344" i="1" s="1"/>
  <c r="Q352" i="1"/>
  <c r="Q349" i="1" s="1"/>
  <c r="X354" i="1"/>
  <c r="Q358" i="1"/>
  <c r="Q357" i="1" s="1"/>
  <c r="Q356" i="1" s="1"/>
  <c r="S381" i="1"/>
  <c r="S380" i="1" s="1"/>
  <c r="S379" i="1" s="1"/>
  <c r="S370" i="1" s="1"/>
  <c r="S369" i="1" s="1"/>
  <c r="H431" i="1"/>
  <c r="H428" i="1" s="1"/>
  <c r="H427" i="1" s="1"/>
  <c r="Q473" i="1"/>
  <c r="Q472" i="1" s="1"/>
  <c r="Q471" i="1" s="1"/>
  <c r="Q470" i="1" s="1"/>
  <c r="Q469" i="1" s="1"/>
  <c r="X475" i="1"/>
  <c r="X472" i="1" s="1"/>
  <c r="X471" i="1" s="1"/>
  <c r="X470" i="1" s="1"/>
  <c r="X469" i="1" s="1"/>
  <c r="L481" i="1"/>
  <c r="L480" i="1" s="1"/>
  <c r="L479" i="1" s="1"/>
  <c r="X485" i="1"/>
  <c r="X484" i="1" s="1"/>
  <c r="X483" i="1" s="1"/>
  <c r="X478" i="1" s="1"/>
  <c r="X490" i="1"/>
  <c r="X489" i="1" s="1"/>
  <c r="X488" i="1" s="1"/>
  <c r="X487" i="1" s="1"/>
  <c r="X496" i="1"/>
  <c r="X495" i="1" s="1"/>
  <c r="X494" i="1" s="1"/>
  <c r="X501" i="1"/>
  <c r="X500" i="1" s="1"/>
  <c r="X499" i="1" s="1"/>
  <c r="X498" i="1" s="1"/>
  <c r="X507" i="1"/>
  <c r="X506" i="1" s="1"/>
  <c r="X505" i="1" s="1"/>
  <c r="Q553" i="1"/>
  <c r="Q552" i="1" s="1"/>
  <c r="Q551" i="1" s="1"/>
  <c r="Q550" i="1" s="1"/>
  <c r="Q549" i="1" s="1"/>
  <c r="Q540" i="1" s="1"/>
  <c r="S554" i="1"/>
  <c r="S568" i="1"/>
  <c r="S567" i="1" s="1"/>
  <c r="S566" i="1" s="1"/>
  <c r="S565" i="1" s="1"/>
  <c r="S564" i="1" s="1"/>
  <c r="S563" i="1" s="1"/>
  <c r="U569" i="1"/>
  <c r="U568" i="1" s="1"/>
  <c r="U567" i="1" s="1"/>
  <c r="U566" i="1" s="1"/>
  <c r="U565" i="1" s="1"/>
  <c r="U564" i="1" s="1"/>
  <c r="U563" i="1" s="1"/>
  <c r="K572" i="1"/>
  <c r="K571" i="1" s="1"/>
  <c r="R582" i="1"/>
  <c r="R581" i="1" s="1"/>
  <c r="R572" i="1" s="1"/>
  <c r="R571" i="1" s="1"/>
  <c r="I582" i="1"/>
  <c r="I581" i="1" s="1"/>
  <c r="I572" i="1" s="1"/>
  <c r="I571" i="1" s="1"/>
  <c r="X601" i="1"/>
  <c r="X600" i="1" s="1"/>
  <c r="X599" i="1" s="1"/>
  <c r="X598" i="1" s="1"/>
  <c r="Z602" i="1"/>
  <c r="Z601" i="1" s="1"/>
  <c r="Z600" i="1" s="1"/>
  <c r="Z599" i="1" s="1"/>
  <c r="Z598" i="1" s="1"/>
  <c r="H608" i="1"/>
  <c r="H607" i="1" s="1"/>
  <c r="H606" i="1" s="1"/>
  <c r="H605" i="1" s="1"/>
  <c r="H604" i="1" s="1"/>
  <c r="H603" i="1" s="1"/>
  <c r="L609" i="1"/>
  <c r="V630" i="1"/>
  <c r="V629" i="1" s="1"/>
  <c r="V628" i="1" s="1"/>
  <c r="V627" i="1" s="1"/>
  <c r="J646" i="1"/>
  <c r="G646" i="1"/>
  <c r="L650" i="1"/>
  <c r="X651" i="1"/>
  <c r="X650" i="1" s="1"/>
  <c r="Z652" i="1"/>
  <c r="Z651" i="1" s="1"/>
  <c r="Z650" i="1" s="1"/>
  <c r="H678" i="1"/>
  <c r="H677" i="1" s="1"/>
  <c r="L679" i="1"/>
  <c r="N690" i="1"/>
  <c r="N689" i="1" s="1"/>
  <c r="L689" i="1"/>
  <c r="S724" i="1"/>
  <c r="S723" i="1" s="1"/>
  <c r="S722" i="1" s="1"/>
  <c r="S721" i="1" s="1"/>
  <c r="S720" i="1" s="1"/>
  <c r="U725" i="1"/>
  <c r="U724" i="1" s="1"/>
  <c r="U723" i="1" s="1"/>
  <c r="U722" i="1" s="1"/>
  <c r="U721" i="1" s="1"/>
  <c r="U720" i="1" s="1"/>
  <c r="X739" i="1"/>
  <c r="X734" i="1" s="1"/>
  <c r="X733" i="1" s="1"/>
  <c r="Z741" i="1"/>
  <c r="Z739" i="1" s="1"/>
  <c r="T731" i="1"/>
  <c r="S742" i="1"/>
  <c r="U743" i="1"/>
  <c r="U742" i="1" s="1"/>
  <c r="Z768" i="1"/>
  <c r="Z767" i="1" s="1"/>
  <c r="Z766" i="1" s="1"/>
  <c r="Z765" i="1" s="1"/>
  <c r="Z764" i="1" s="1"/>
  <c r="I765" i="1"/>
  <c r="I764" i="1" s="1"/>
  <c r="L777" i="1"/>
  <c r="L776" i="1" s="1"/>
  <c r="L775" i="1" s="1"/>
  <c r="L774" i="1" s="1"/>
  <c r="N778" i="1"/>
  <c r="N777" i="1" s="1"/>
  <c r="N776" i="1" s="1"/>
  <c r="N775" i="1" s="1"/>
  <c r="N774" i="1" s="1"/>
  <c r="X812" i="1"/>
  <c r="P540" i="1"/>
  <c r="P539" i="1"/>
  <c r="F539" i="1"/>
  <c r="R539" i="1"/>
  <c r="L545" i="1"/>
  <c r="L544" i="1" s="1"/>
  <c r="L543" i="1" s="1"/>
  <c r="L542" i="1" s="1"/>
  <c r="L541" i="1" s="1"/>
  <c r="X545" i="1"/>
  <c r="X544" i="1" s="1"/>
  <c r="X543" i="1" s="1"/>
  <c r="X542" i="1" s="1"/>
  <c r="X541" i="1" s="1"/>
  <c r="Z546" i="1"/>
  <c r="Z545" i="1" s="1"/>
  <c r="Z544" i="1" s="1"/>
  <c r="Z543" i="1" s="1"/>
  <c r="Z542" i="1" s="1"/>
  <c r="Z541" i="1" s="1"/>
  <c r="Y572" i="1"/>
  <c r="Y571" i="1" s="1"/>
  <c r="T572" i="1"/>
  <c r="T571" i="1" s="1"/>
  <c r="O572" i="1"/>
  <c r="O571" i="1" s="1"/>
  <c r="P583" i="1"/>
  <c r="P582" i="1" s="1"/>
  <c r="P581" i="1" s="1"/>
  <c r="P572" i="1" s="1"/>
  <c r="P571" i="1" s="1"/>
  <c r="Q588" i="1"/>
  <c r="Q587" i="1" s="1"/>
  <c r="S589" i="1"/>
  <c r="X596" i="1"/>
  <c r="X595" i="1" s="1"/>
  <c r="X594" i="1" s="1"/>
  <c r="Z597" i="1"/>
  <c r="Z596" i="1" s="1"/>
  <c r="Z595" i="1" s="1"/>
  <c r="Z594" i="1" s="1"/>
  <c r="L616" i="1"/>
  <c r="H615" i="1"/>
  <c r="H614" i="1" s="1"/>
  <c r="H613" i="1" s="1"/>
  <c r="H612" i="1" s="1"/>
  <c r="H611" i="1" s="1"/>
  <c r="H610" i="1" s="1"/>
  <c r="G628" i="1"/>
  <c r="G627" i="1" s="1"/>
  <c r="H633" i="1"/>
  <c r="L634" i="1"/>
  <c r="Z646" i="1"/>
  <c r="Z628" i="1" s="1"/>
  <c r="Z627" i="1" s="1"/>
  <c r="S678" i="1"/>
  <c r="S677" i="1" s="1"/>
  <c r="U679" i="1"/>
  <c r="U678" i="1" s="1"/>
  <c r="U677" i="1" s="1"/>
  <c r="X687" i="1"/>
  <c r="Z688" i="1"/>
  <c r="Z687" i="1" s="1"/>
  <c r="U706" i="1"/>
  <c r="U705" i="1" s="1"/>
  <c r="U704" i="1" s="1"/>
  <c r="U703" i="1" s="1"/>
  <c r="U694" i="1" s="1"/>
  <c r="U693" i="1" s="1"/>
  <c r="S705" i="1"/>
  <c r="S704" i="1" s="1"/>
  <c r="S703" i="1" s="1"/>
  <c r="S694" i="1" s="1"/>
  <c r="S693" i="1" s="1"/>
  <c r="H718" i="1"/>
  <c r="H717" i="1" s="1"/>
  <c r="H716" i="1" s="1"/>
  <c r="H715" i="1" s="1"/>
  <c r="H707" i="1" s="1"/>
  <c r="L719" i="1"/>
  <c r="L739" i="1"/>
  <c r="L734" i="1" s="1"/>
  <c r="L733" i="1" s="1"/>
  <c r="N741" i="1"/>
  <c r="N739" i="1" s="1"/>
  <c r="X772" i="1"/>
  <c r="X768" i="1" s="1"/>
  <c r="X767" i="1" s="1"/>
  <c r="X766" i="1" s="1"/>
  <c r="X765" i="1" s="1"/>
  <c r="X764" i="1" s="1"/>
  <c r="Z773" i="1"/>
  <c r="Z772" i="1" s="1"/>
  <c r="S780" i="1"/>
  <c r="Q779" i="1"/>
  <c r="Q776" i="1" s="1"/>
  <c r="Q775" i="1" s="1"/>
  <c r="Q774" i="1" s="1"/>
  <c r="J316" i="1"/>
  <c r="J315" i="1" s="1"/>
  <c r="H350" i="1"/>
  <c r="H349" i="1" s="1"/>
  <c r="H377" i="1"/>
  <c r="H376" i="1" s="1"/>
  <c r="H375" i="1" s="1"/>
  <c r="H370" i="1" s="1"/>
  <c r="H369" i="1" s="1"/>
  <c r="H386" i="1"/>
  <c r="H385" i="1" s="1"/>
  <c r="H384" i="1" s="1"/>
  <c r="H383" i="1" s="1"/>
  <c r="S457" i="1"/>
  <c r="S456" i="1" s="1"/>
  <c r="S455" i="1" s="1"/>
  <c r="S454" i="1" s="1"/>
  <c r="L533" i="1"/>
  <c r="H531" i="1"/>
  <c r="H530" i="1" s="1"/>
  <c r="H513" i="1" s="1"/>
  <c r="H512" i="1" s="1"/>
  <c r="H511" i="1" s="1"/>
  <c r="H510" i="1" s="1"/>
  <c r="H509" i="1" s="1"/>
  <c r="Y540" i="1"/>
  <c r="T540" i="1"/>
  <c r="T539" i="1"/>
  <c r="J539" i="1"/>
  <c r="N546" i="1"/>
  <c r="N545" i="1" s="1"/>
  <c r="N544" i="1" s="1"/>
  <c r="N543" i="1" s="1"/>
  <c r="N542" i="1" s="1"/>
  <c r="N541" i="1" s="1"/>
  <c r="U562" i="1"/>
  <c r="U561" i="1" s="1"/>
  <c r="U560" i="1" s="1"/>
  <c r="U559" i="1" s="1"/>
  <c r="U558" i="1" s="1"/>
  <c r="U557" i="1" s="1"/>
  <c r="U556" i="1" s="1"/>
  <c r="M583" i="1"/>
  <c r="M582" i="1" s="1"/>
  <c r="M581" i="1" s="1"/>
  <c r="M572" i="1" s="1"/>
  <c r="M571" i="1" s="1"/>
  <c r="W583" i="1"/>
  <c r="W582" i="1" s="1"/>
  <c r="W581" i="1" s="1"/>
  <c r="W572" i="1" s="1"/>
  <c r="W571" i="1" s="1"/>
  <c r="X582" i="1"/>
  <c r="X581" i="1" s="1"/>
  <c r="V587" i="1"/>
  <c r="V583" i="1" s="1"/>
  <c r="V582" i="1" s="1"/>
  <c r="V581" i="1" s="1"/>
  <c r="V572" i="1" s="1"/>
  <c r="V571" i="1" s="1"/>
  <c r="S592" i="1"/>
  <c r="U593" i="1"/>
  <c r="U592" i="1" s="1"/>
  <c r="N597" i="1"/>
  <c r="N596" i="1" s="1"/>
  <c r="N595" i="1" s="1"/>
  <c r="N594" i="1" s="1"/>
  <c r="K628" i="1"/>
  <c r="K627" i="1" s="1"/>
  <c r="K626" i="1" s="1"/>
  <c r="K618" i="1" s="1"/>
  <c r="Y629" i="1"/>
  <c r="Y628" i="1" s="1"/>
  <c r="Y627" i="1" s="1"/>
  <c r="R630" i="1"/>
  <c r="R629" i="1" s="1"/>
  <c r="R628" i="1" s="1"/>
  <c r="R627" i="1" s="1"/>
  <c r="X630" i="1"/>
  <c r="X629" i="1" s="1"/>
  <c r="M630" i="1"/>
  <c r="M629" i="1" s="1"/>
  <c r="M628" i="1" s="1"/>
  <c r="M627" i="1" s="1"/>
  <c r="M626" i="1" s="1"/>
  <c r="M618" i="1" s="1"/>
  <c r="L649" i="1"/>
  <c r="H648" i="1"/>
  <c r="H647" i="1" s="1"/>
  <c r="S650" i="1"/>
  <c r="S646" i="1" s="1"/>
  <c r="N653" i="1"/>
  <c r="N650" i="1" s="1"/>
  <c r="X678" i="1"/>
  <c r="X677" i="1" s="1"/>
  <c r="Z679" i="1"/>
  <c r="Z678" i="1" s="1"/>
  <c r="Z677" i="1" s="1"/>
  <c r="Z676" i="1" s="1"/>
  <c r="Z658" i="1" s="1"/>
  <c r="Z657" i="1" s="1"/>
  <c r="L687" i="1"/>
  <c r="N688" i="1"/>
  <c r="N687" i="1" s="1"/>
  <c r="N734" i="1"/>
  <c r="N733" i="1" s="1"/>
  <c r="Z734" i="1"/>
  <c r="Z733" i="1" s="1"/>
  <c r="P731" i="1"/>
  <c r="P626" i="1" s="1"/>
  <c r="P618" i="1" s="1"/>
  <c r="P765" i="1"/>
  <c r="P764" i="1" s="1"/>
  <c r="Q769" i="1"/>
  <c r="Q768" i="1" s="1"/>
  <c r="Q767" i="1" s="1"/>
  <c r="Q766" i="1" s="1"/>
  <c r="Q765" i="1" s="1"/>
  <c r="Q764" i="1" s="1"/>
  <c r="S770" i="1"/>
  <c r="L772" i="1"/>
  <c r="N773" i="1"/>
  <c r="N772" i="1" s="1"/>
  <c r="N768" i="1" s="1"/>
  <c r="N767" i="1" s="1"/>
  <c r="N766" i="1" s="1"/>
  <c r="N765" i="1" s="1"/>
  <c r="N764" i="1" s="1"/>
  <c r="Q561" i="1"/>
  <c r="Q560" i="1" s="1"/>
  <c r="Q559" i="1" s="1"/>
  <c r="Q558" i="1" s="1"/>
  <c r="Q557" i="1" s="1"/>
  <c r="Q556" i="1" s="1"/>
  <c r="Q585" i="1"/>
  <c r="Q584" i="1" s="1"/>
  <c r="Q583" i="1" s="1"/>
  <c r="Q582" i="1" s="1"/>
  <c r="Q581" i="1" s="1"/>
  <c r="Q572" i="1" s="1"/>
  <c r="Q571" i="1" s="1"/>
  <c r="X615" i="1"/>
  <c r="X614" i="1" s="1"/>
  <c r="X613" i="1" s="1"/>
  <c r="X612" i="1" s="1"/>
  <c r="X611" i="1" s="1"/>
  <c r="X610" i="1" s="1"/>
  <c r="Q624" i="1"/>
  <c r="Q623" i="1" s="1"/>
  <c r="Q622" i="1" s="1"/>
  <c r="Q621" i="1" s="1"/>
  <c r="Q620" i="1" s="1"/>
  <c r="Q619" i="1" s="1"/>
  <c r="Q641" i="1"/>
  <c r="X648" i="1"/>
  <c r="X647" i="1" s="1"/>
  <c r="X646" i="1" s="1"/>
  <c r="Q653" i="1"/>
  <c r="Q650" i="1" s="1"/>
  <c r="Q646" i="1" s="1"/>
  <c r="Q678" i="1"/>
  <c r="Q677" i="1" s="1"/>
  <c r="R680" i="1"/>
  <c r="R676" i="1" s="1"/>
  <c r="R658" i="1" s="1"/>
  <c r="R657" i="1" s="1"/>
  <c r="L684" i="1"/>
  <c r="H683" i="1"/>
  <c r="H680" i="1" s="1"/>
  <c r="Q685" i="1"/>
  <c r="S686" i="1"/>
  <c r="L692" i="1"/>
  <c r="H691" i="1"/>
  <c r="G694" i="1"/>
  <c r="G693" i="1" s="1"/>
  <c r="R694" i="1"/>
  <c r="R693" i="1" s="1"/>
  <c r="X705" i="1"/>
  <c r="X704" i="1" s="1"/>
  <c r="X703" i="1" s="1"/>
  <c r="X694" i="1" s="1"/>
  <c r="X693" i="1" s="1"/>
  <c r="Z706" i="1"/>
  <c r="Z705" i="1" s="1"/>
  <c r="Z704" i="1" s="1"/>
  <c r="Z703" i="1" s="1"/>
  <c r="Z694" i="1" s="1"/>
  <c r="Z693" i="1" s="1"/>
  <c r="K732" i="1"/>
  <c r="K731" i="1" s="1"/>
  <c r="J732" i="1"/>
  <c r="J731" i="1" s="1"/>
  <c r="Q735" i="1"/>
  <c r="S736" i="1"/>
  <c r="L747" i="1"/>
  <c r="L746" i="1" s="1"/>
  <c r="L745" i="1" s="1"/>
  <c r="X747" i="1"/>
  <c r="X746" i="1" s="1"/>
  <c r="X745" i="1" s="1"/>
  <c r="Z748" i="1"/>
  <c r="Z747" i="1" s="1"/>
  <c r="Z746" i="1" s="1"/>
  <c r="Z745" i="1" s="1"/>
  <c r="Y765" i="1"/>
  <c r="Y764" i="1" s="1"/>
  <c r="O765" i="1"/>
  <c r="O764" i="1" s="1"/>
  <c r="S808" i="1"/>
  <c r="S807" i="1" s="1"/>
  <c r="S806" i="1" s="1"/>
  <c r="S805" i="1" s="1"/>
  <c r="S804" i="1" s="1"/>
  <c r="S803" i="1" s="1"/>
  <c r="U809" i="1"/>
  <c r="U808" i="1" s="1"/>
  <c r="U807" i="1" s="1"/>
  <c r="U806" i="1" s="1"/>
  <c r="U805" i="1" s="1"/>
  <c r="U804" i="1" s="1"/>
  <c r="U803" i="1" s="1"/>
  <c r="J917" i="1"/>
  <c r="L674" i="1"/>
  <c r="L673" i="1" s="1"/>
  <c r="N675" i="1"/>
  <c r="N674" i="1" s="1"/>
  <c r="N673" i="1" s="1"/>
  <c r="M658" i="1"/>
  <c r="M657" i="1" s="1"/>
  <c r="O732" i="1"/>
  <c r="N747" i="1"/>
  <c r="N746" i="1" s="1"/>
  <c r="N745" i="1" s="1"/>
  <c r="Q753" i="1"/>
  <c r="Q752" i="1" s="1"/>
  <c r="S755" i="1"/>
  <c r="G757" i="1"/>
  <c r="G756" i="1" s="1"/>
  <c r="G731" i="1" s="1"/>
  <c r="O757" i="1"/>
  <c r="O756" i="1" s="1"/>
  <c r="Y757" i="1"/>
  <c r="Y756" i="1" s="1"/>
  <c r="Y731" i="1" s="1"/>
  <c r="S759" i="1"/>
  <c r="S758" i="1" s="1"/>
  <c r="S757" i="1" s="1"/>
  <c r="S756" i="1" s="1"/>
  <c r="U760" i="1"/>
  <c r="U759" i="1" s="1"/>
  <c r="U758" i="1" s="1"/>
  <c r="L768" i="1"/>
  <c r="L767" i="1" s="1"/>
  <c r="L766" i="1" s="1"/>
  <c r="Q801" i="1"/>
  <c r="Q800" i="1" s="1"/>
  <c r="Q799" i="1" s="1"/>
  <c r="Q798" i="1" s="1"/>
  <c r="Q797" i="1" s="1"/>
  <c r="Q796" i="1" s="1"/>
  <c r="S802" i="1"/>
  <c r="F831" i="1"/>
  <c r="F830" i="1" s="1"/>
  <c r="F829" i="1" s="1"/>
  <c r="F795" i="1" s="1"/>
  <c r="H545" i="1"/>
  <c r="H544" i="1" s="1"/>
  <c r="H543" i="1" s="1"/>
  <c r="H542" i="1" s="1"/>
  <c r="H541" i="1" s="1"/>
  <c r="H577" i="1"/>
  <c r="H576" i="1" s="1"/>
  <c r="H575" i="1" s="1"/>
  <c r="H574" i="1" s="1"/>
  <c r="H573" i="1" s="1"/>
  <c r="H596" i="1"/>
  <c r="H595" i="1" s="1"/>
  <c r="H594" i="1" s="1"/>
  <c r="H601" i="1"/>
  <c r="H600" i="1" s="1"/>
  <c r="H599" i="1" s="1"/>
  <c r="H598" i="1" s="1"/>
  <c r="H635" i="1"/>
  <c r="H630" i="1" s="1"/>
  <c r="H629" i="1" s="1"/>
  <c r="L637" i="1"/>
  <c r="H651" i="1"/>
  <c r="H650" i="1" s="1"/>
  <c r="U660" i="1"/>
  <c r="U659" i="1" s="1"/>
  <c r="L670" i="1"/>
  <c r="J658" i="1"/>
  <c r="J657" i="1" s="1"/>
  <c r="I676" i="1"/>
  <c r="I658" i="1" s="1"/>
  <c r="I657" i="1" s="1"/>
  <c r="I626" i="1" s="1"/>
  <c r="I618" i="1" s="1"/>
  <c r="Y676" i="1"/>
  <c r="Y658" i="1" s="1"/>
  <c r="Y657" i="1" s="1"/>
  <c r="V680" i="1"/>
  <c r="V676" i="1" s="1"/>
  <c r="V658" i="1" s="1"/>
  <c r="V657" i="1" s="1"/>
  <c r="Z680" i="1"/>
  <c r="U682" i="1"/>
  <c r="U681" i="1" s="1"/>
  <c r="G680" i="1"/>
  <c r="G676" i="1" s="1"/>
  <c r="G658" i="1" s="1"/>
  <c r="G657" i="1" s="1"/>
  <c r="W680" i="1"/>
  <c r="W676" i="1" s="1"/>
  <c r="W658" i="1" s="1"/>
  <c r="W657" i="1" s="1"/>
  <c r="W626" i="1" s="1"/>
  <c r="W618" i="1" s="1"/>
  <c r="L698" i="1"/>
  <c r="J697" i="1"/>
  <c r="J696" i="1" s="1"/>
  <c r="J695" i="1" s="1"/>
  <c r="J694" i="1" s="1"/>
  <c r="J693" i="1" s="1"/>
  <c r="N702" i="1"/>
  <c r="N701" i="1" s="1"/>
  <c r="L701" i="1"/>
  <c r="K694" i="1"/>
  <c r="K693" i="1" s="1"/>
  <c r="N706" i="1"/>
  <c r="N705" i="1" s="1"/>
  <c r="N704" i="1" s="1"/>
  <c r="N703" i="1" s="1"/>
  <c r="H732" i="1"/>
  <c r="H731" i="1" s="1"/>
  <c r="F745" i="1"/>
  <c r="F732" i="1" s="1"/>
  <c r="F731" i="1" s="1"/>
  <c r="F626" i="1" s="1"/>
  <c r="F618" i="1" s="1"/>
  <c r="S746" i="1"/>
  <c r="U751" i="1"/>
  <c r="U750" i="1" s="1"/>
  <c r="U746" i="1" s="1"/>
  <c r="V764" i="1"/>
  <c r="G765" i="1"/>
  <c r="G764" i="1" s="1"/>
  <c r="S838" i="1"/>
  <c r="S833" i="1" s="1"/>
  <c r="L850" i="1"/>
  <c r="H849" i="1"/>
  <c r="S669" i="1"/>
  <c r="Q681" i="1"/>
  <c r="Q680" i="1" s="1"/>
  <c r="X683" i="1"/>
  <c r="X680" i="1" s="1"/>
  <c r="Q724" i="1"/>
  <c r="Q723" i="1" s="1"/>
  <c r="Q722" i="1" s="1"/>
  <c r="Q721" i="1" s="1"/>
  <c r="Q720" i="1" s="1"/>
  <c r="Q742" i="1"/>
  <c r="Q750" i="1"/>
  <c r="Q746" i="1" s="1"/>
  <c r="Q745" i="1" s="1"/>
  <c r="L812" i="1"/>
  <c r="Q817" i="1"/>
  <c r="Q816" i="1" s="1"/>
  <c r="Q815" i="1" s="1"/>
  <c r="Q814" i="1" s="1"/>
  <c r="Q813" i="1" s="1"/>
  <c r="S818" i="1"/>
  <c r="V820" i="1"/>
  <c r="V819" i="1" s="1"/>
  <c r="V812" i="1" s="1"/>
  <c r="I820" i="1"/>
  <c r="I819" i="1" s="1"/>
  <c r="I812" i="1" s="1"/>
  <c r="Q827" i="1"/>
  <c r="Q826" i="1" s="1"/>
  <c r="Q825" i="1" s="1"/>
  <c r="S828" i="1"/>
  <c r="X851" i="1"/>
  <c r="X848" i="1" s="1"/>
  <c r="X847" i="1" s="1"/>
  <c r="Z852" i="1"/>
  <c r="Z851" i="1" s="1"/>
  <c r="Z848" i="1" s="1"/>
  <c r="Z847" i="1" s="1"/>
  <c r="L901" i="1"/>
  <c r="L900" i="1" s="1"/>
  <c r="N902" i="1"/>
  <c r="N901" i="1" s="1"/>
  <c r="N900" i="1" s="1"/>
  <c r="S914" i="1"/>
  <c r="U915" i="1"/>
  <c r="U914" i="1" s="1"/>
  <c r="J812" i="1"/>
  <c r="P812" i="1"/>
  <c r="Y820" i="1"/>
  <c r="Y819" i="1" s="1"/>
  <c r="Y812" i="1" s="1"/>
  <c r="Y795" i="1" s="1"/>
  <c r="Q849" i="1"/>
  <c r="Q848" i="1" s="1"/>
  <c r="Q847" i="1" s="1"/>
  <c r="S850" i="1"/>
  <c r="N856" i="1"/>
  <c r="N855" i="1" s="1"/>
  <c r="L855" i="1"/>
  <c r="U858" i="1"/>
  <c r="U857" i="1" s="1"/>
  <c r="S857" i="1"/>
  <c r="L665" i="1"/>
  <c r="H687" i="1"/>
  <c r="H747" i="1"/>
  <c r="H746" i="1" s="1"/>
  <c r="H745" i="1" s="1"/>
  <c r="H772" i="1"/>
  <c r="H768" i="1" s="1"/>
  <c r="H767" i="1" s="1"/>
  <c r="H766" i="1" s="1"/>
  <c r="H765" i="1" s="1"/>
  <c r="H764" i="1" s="1"/>
  <c r="S777" i="1"/>
  <c r="L779" i="1"/>
  <c r="M795" i="1"/>
  <c r="T812" i="1"/>
  <c r="R820" i="1"/>
  <c r="R819" i="1" s="1"/>
  <c r="R812" i="1" s="1"/>
  <c r="R795" i="1" s="1"/>
  <c r="Q820" i="1"/>
  <c r="Q819" i="1" s="1"/>
  <c r="X823" i="1"/>
  <c r="X822" i="1" s="1"/>
  <c r="X821" i="1" s="1"/>
  <c r="X820" i="1" s="1"/>
  <c r="X819" i="1" s="1"/>
  <c r="Z824" i="1"/>
  <c r="Z823" i="1" s="1"/>
  <c r="Z822" i="1" s="1"/>
  <c r="Z821" i="1" s="1"/>
  <c r="Z820" i="1" s="1"/>
  <c r="Z819" i="1" s="1"/>
  <c r="Z812" i="1" s="1"/>
  <c r="L833" i="1"/>
  <c r="L832" i="1" s="1"/>
  <c r="N833" i="1"/>
  <c r="N832" i="1" s="1"/>
  <c r="I831" i="1"/>
  <c r="Y848" i="1"/>
  <c r="Y847" i="1" s="1"/>
  <c r="Y831" i="1" s="1"/>
  <c r="Y830" i="1" s="1"/>
  <c r="Y829" i="1" s="1"/>
  <c r="X854" i="1"/>
  <c r="X853" i="1" s="1"/>
  <c r="S885" i="1"/>
  <c r="Q884" i="1"/>
  <c r="Q883" i="1" s="1"/>
  <c r="Q882" i="1" s="1"/>
  <c r="Q875" i="1" s="1"/>
  <c r="Q874" i="1" s="1"/>
  <c r="X884" i="1"/>
  <c r="X883" i="1" s="1"/>
  <c r="X882" i="1" s="1"/>
  <c r="Z887" i="1"/>
  <c r="Z884" i="1" s="1"/>
  <c r="Z883" i="1" s="1"/>
  <c r="Z882" i="1" s="1"/>
  <c r="W891" i="1"/>
  <c r="W890" i="1" s="1"/>
  <c r="L895" i="1"/>
  <c r="L892" i="1" s="1"/>
  <c r="L891" i="1" s="1"/>
  <c r="L890" i="1" s="1"/>
  <c r="N896" i="1"/>
  <c r="N895" i="1" s="1"/>
  <c r="N892" i="1" s="1"/>
  <c r="Q808" i="1"/>
  <c r="Q807" i="1" s="1"/>
  <c r="Q806" i="1" s="1"/>
  <c r="Q805" i="1" s="1"/>
  <c r="Q804" i="1" s="1"/>
  <c r="Q803" i="1" s="1"/>
  <c r="F854" i="1"/>
  <c r="F853" i="1" s="1"/>
  <c r="J854" i="1"/>
  <c r="J853" i="1" s="1"/>
  <c r="J831" i="1" s="1"/>
  <c r="J830" i="1" s="1"/>
  <c r="J829" i="1" s="1"/>
  <c r="J795" i="1" s="1"/>
  <c r="T854" i="1"/>
  <c r="T853" i="1" s="1"/>
  <c r="T831" i="1" s="1"/>
  <c r="T830" i="1" s="1"/>
  <c r="T829" i="1" s="1"/>
  <c r="S856" i="1"/>
  <c r="Q855" i="1"/>
  <c r="L858" i="1"/>
  <c r="H857" i="1"/>
  <c r="Z858" i="1"/>
  <c r="Z857" i="1" s="1"/>
  <c r="Z854" i="1" s="1"/>
  <c r="Z853" i="1" s="1"/>
  <c r="X857" i="1"/>
  <c r="L863" i="1"/>
  <c r="U899" i="1"/>
  <c r="U898" i="1" s="1"/>
  <c r="U897" i="1" s="1"/>
  <c r="S898" i="1"/>
  <c r="S897" i="1" s="1"/>
  <c r="Y1059" i="1"/>
  <c r="Y907" i="1"/>
  <c r="Y906" i="1" s="1"/>
  <c r="Y905" i="1" s="1"/>
  <c r="Y904" i="1" s="1"/>
  <c r="Y903" i="1" s="1"/>
  <c r="L931" i="1"/>
  <c r="H930" i="1"/>
  <c r="H929" i="1" s="1"/>
  <c r="H928" i="1" s="1"/>
  <c r="H927" i="1" s="1"/>
  <c r="H926" i="1" s="1"/>
  <c r="X931" i="1"/>
  <c r="V930" i="1"/>
  <c r="V929" i="1" s="1"/>
  <c r="V928" i="1" s="1"/>
  <c r="V927" i="1" s="1"/>
  <c r="V926" i="1" s="1"/>
  <c r="V925" i="1" s="1"/>
  <c r="V854" i="1"/>
  <c r="V853" i="1" s="1"/>
  <c r="V831" i="1" s="1"/>
  <c r="V830" i="1" s="1"/>
  <c r="V829" i="1" s="1"/>
  <c r="Q859" i="1"/>
  <c r="S860" i="1"/>
  <c r="L862" i="1"/>
  <c r="H861" i="1"/>
  <c r="H854" i="1" s="1"/>
  <c r="H853" i="1" s="1"/>
  <c r="X861" i="1"/>
  <c r="Z862" i="1"/>
  <c r="Z861" i="1" s="1"/>
  <c r="J874" i="1"/>
  <c r="Z875" i="1"/>
  <c r="Z874" i="1" s="1"/>
  <c r="I891" i="1"/>
  <c r="I890" i="1" s="1"/>
  <c r="U891" i="1"/>
  <c r="U890" i="1" s="1"/>
  <c r="Q908" i="1"/>
  <c r="S909" i="1"/>
  <c r="U911" i="1"/>
  <c r="U910" i="1" s="1"/>
  <c r="S910" i="1"/>
  <c r="K917" i="1"/>
  <c r="G925" i="1"/>
  <c r="T925" i="1"/>
  <c r="S932" i="1"/>
  <c r="H823" i="1"/>
  <c r="H822" i="1" s="1"/>
  <c r="H821" i="1" s="1"/>
  <c r="H820" i="1" s="1"/>
  <c r="H819" i="1" s="1"/>
  <c r="H812" i="1" s="1"/>
  <c r="H851" i="1"/>
  <c r="H1059" i="1" s="1"/>
  <c r="P854" i="1"/>
  <c r="P853" i="1" s="1"/>
  <c r="S864" i="1"/>
  <c r="Q863" i="1"/>
  <c r="I867" i="1"/>
  <c r="I866" i="1" s="1"/>
  <c r="I865" i="1" s="1"/>
  <c r="N867" i="1"/>
  <c r="N866" i="1" s="1"/>
  <c r="N865" i="1" s="1"/>
  <c r="I875" i="1"/>
  <c r="I874" i="1" s="1"/>
  <c r="N881" i="1"/>
  <c r="N880" i="1" s="1"/>
  <c r="N877" i="1" s="1"/>
  <c r="N876" i="1" s="1"/>
  <c r="N875" i="1" s="1"/>
  <c r="N884" i="1"/>
  <c r="N883" i="1" s="1"/>
  <c r="N882" i="1" s="1"/>
  <c r="H891" i="1"/>
  <c r="H890" i="1" s="1"/>
  <c r="Q912" i="1"/>
  <c r="S913" i="1"/>
  <c r="O925" i="1"/>
  <c r="O917" i="1" s="1"/>
  <c r="M925" i="1"/>
  <c r="Y932" i="1"/>
  <c r="Y925" i="1" s="1"/>
  <c r="Y917" i="1" s="1"/>
  <c r="W874" i="1"/>
  <c r="W829" i="1" s="1"/>
  <c r="W795" i="1" s="1"/>
  <c r="T877" i="1"/>
  <c r="T876" i="1" s="1"/>
  <c r="T875" i="1" s="1"/>
  <c r="T874" i="1" s="1"/>
  <c r="X877" i="1"/>
  <c r="X876" i="1" s="1"/>
  <c r="X875" i="1" s="1"/>
  <c r="X874" i="1" s="1"/>
  <c r="H880" i="1"/>
  <c r="H877" i="1" s="1"/>
  <c r="H876" i="1" s="1"/>
  <c r="H875" i="1" s="1"/>
  <c r="H874" i="1" s="1"/>
  <c r="H908" i="1"/>
  <c r="L908" i="1"/>
  <c r="L911" i="1"/>
  <c r="H910" i="1"/>
  <c r="H912" i="1"/>
  <c r="L912" i="1"/>
  <c r="P907" i="1"/>
  <c r="P906" i="1" s="1"/>
  <c r="P905" i="1" s="1"/>
  <c r="P904" i="1" s="1"/>
  <c r="P903" i="1" s="1"/>
  <c r="R932" i="1"/>
  <c r="R925" i="1" s="1"/>
  <c r="R917" i="1" s="1"/>
  <c r="U948" i="1"/>
  <c r="U947" i="1" s="1"/>
  <c r="U946" i="1" s="1"/>
  <c r="U945" i="1" s="1"/>
  <c r="U944" i="1" s="1"/>
  <c r="U943" i="1" s="1"/>
  <c r="S947" i="1"/>
  <c r="S946" i="1" s="1"/>
  <c r="S945" i="1" s="1"/>
  <c r="S944" i="1" s="1"/>
  <c r="S943" i="1" s="1"/>
  <c r="S955" i="1"/>
  <c r="Q954" i="1"/>
  <c r="Q953" i="1" s="1"/>
  <c r="Q952" i="1" s="1"/>
  <c r="Q951" i="1" s="1"/>
  <c r="Q950" i="1" s="1"/>
  <c r="Q949" i="1" s="1"/>
  <c r="L877" i="1"/>
  <c r="L876" i="1" s="1"/>
  <c r="P877" i="1"/>
  <c r="P876" i="1" s="1"/>
  <c r="P875" i="1" s="1"/>
  <c r="P874" i="1" s="1"/>
  <c r="N915" i="1"/>
  <c r="N914" i="1" s="1"/>
  <c r="L914" i="1"/>
  <c r="S931" i="1"/>
  <c r="Q930" i="1"/>
  <c r="Q929" i="1" s="1"/>
  <c r="Q928" i="1" s="1"/>
  <c r="Q927" i="1" s="1"/>
  <c r="Q926" i="1" s="1"/>
  <c r="Q925" i="1" s="1"/>
  <c r="L948" i="1"/>
  <c r="H947" i="1"/>
  <c r="H946" i="1" s="1"/>
  <c r="H945" i="1" s="1"/>
  <c r="H944" i="1" s="1"/>
  <c r="H943" i="1" s="1"/>
  <c r="S880" i="1"/>
  <c r="S877" i="1" s="1"/>
  <c r="S876" i="1" s="1"/>
  <c r="H883" i="1"/>
  <c r="H882" i="1" s="1"/>
  <c r="L884" i="1"/>
  <c r="L883" i="1" s="1"/>
  <c r="L882" i="1" s="1"/>
  <c r="J925" i="1"/>
  <c r="F930" i="1"/>
  <c r="F929" i="1" s="1"/>
  <c r="F928" i="1" s="1"/>
  <c r="F927" i="1" s="1"/>
  <c r="F926" i="1" s="1"/>
  <c r="F925" i="1" s="1"/>
  <c r="F917" i="1" s="1"/>
  <c r="X970" i="1"/>
  <c r="X969" i="1" s="1"/>
  <c r="X963" i="1" s="1"/>
  <c r="X956" i="1" s="1"/>
  <c r="N971" i="1"/>
  <c r="U994" i="1"/>
  <c r="U993" i="1" s="1"/>
  <c r="S993" i="1"/>
  <c r="P963" i="1"/>
  <c r="P956" i="1" s="1"/>
  <c r="P917" i="1" s="1"/>
  <c r="I963" i="1"/>
  <c r="I956" i="1" s="1"/>
  <c r="I917" i="1" s="1"/>
  <c r="T970" i="1"/>
  <c r="T969" i="1" s="1"/>
  <c r="T963" i="1" s="1"/>
  <c r="T956" i="1" s="1"/>
  <c r="Y970" i="1"/>
  <c r="Y969" i="1" s="1"/>
  <c r="Y963" i="1" s="1"/>
  <c r="Y956" i="1" s="1"/>
  <c r="H980" i="1"/>
  <c r="H979" i="1" s="1"/>
  <c r="H970" i="1" s="1"/>
  <c r="H969" i="1" s="1"/>
  <c r="H963" i="1" s="1"/>
  <c r="H956" i="1" s="1"/>
  <c r="Z980" i="1"/>
  <c r="Z979" i="1" s="1"/>
  <c r="Z970" i="1" s="1"/>
  <c r="N1025" i="1"/>
  <c r="N1024" i="1" s="1"/>
  <c r="N1023" i="1" s="1"/>
  <c r="W963" i="1"/>
  <c r="W956" i="1" s="1"/>
  <c r="W917" i="1" s="1"/>
  <c r="S987" i="1"/>
  <c r="S986" i="1" s="1"/>
  <c r="S985" i="1" s="1"/>
  <c r="U988" i="1"/>
  <c r="U987" i="1" s="1"/>
  <c r="U986" i="1" s="1"/>
  <c r="U985" i="1" s="1"/>
  <c r="N1006" i="1"/>
  <c r="J1010" i="1"/>
  <c r="J1011" i="1"/>
  <c r="U1021" i="1"/>
  <c r="U1020" i="1" s="1"/>
  <c r="S1020" i="1"/>
  <c r="W1022" i="1"/>
  <c r="W1011" i="1" s="1"/>
  <c r="F1059" i="1"/>
  <c r="F1060" i="1" s="1"/>
  <c r="F1025" i="1"/>
  <c r="F1024" i="1" s="1"/>
  <c r="F1023" i="1" s="1"/>
  <c r="J1059" i="1"/>
  <c r="L955" i="1"/>
  <c r="H954" i="1"/>
  <c r="H953" i="1" s="1"/>
  <c r="H952" i="1" s="1"/>
  <c r="H951" i="1" s="1"/>
  <c r="H950" i="1" s="1"/>
  <c r="H949" i="1" s="1"/>
  <c r="S967" i="1"/>
  <c r="S966" i="1" s="1"/>
  <c r="S965" i="1" s="1"/>
  <c r="S964" i="1" s="1"/>
  <c r="U968" i="1"/>
  <c r="U967" i="1" s="1"/>
  <c r="U966" i="1" s="1"/>
  <c r="U965" i="1" s="1"/>
  <c r="U964" i="1" s="1"/>
  <c r="V969" i="1"/>
  <c r="V963" i="1" s="1"/>
  <c r="V956" i="1" s="1"/>
  <c r="V917" i="1" s="1"/>
  <c r="Q980" i="1"/>
  <c r="Q979" i="1" s="1"/>
  <c r="Q970" i="1" s="1"/>
  <c r="Q969" i="1" s="1"/>
  <c r="Q963" i="1" s="1"/>
  <c r="Q956" i="1" s="1"/>
  <c r="S982" i="1"/>
  <c r="R1010" i="1"/>
  <c r="R1011" i="1"/>
  <c r="S1017" i="1"/>
  <c r="Q1016" i="1"/>
  <c r="Q1015" i="1" s="1"/>
  <c r="Q1014" i="1" s="1"/>
  <c r="Q1013" i="1" s="1"/>
  <c r="Q1012" i="1" s="1"/>
  <c r="V1011" i="1"/>
  <c r="Y1022" i="1"/>
  <c r="Y1010" i="1" s="1"/>
  <c r="L1043" i="1"/>
  <c r="H1042" i="1"/>
  <c r="H1041" i="1" s="1"/>
  <c r="Z1043" i="1"/>
  <c r="Z1042" i="1" s="1"/>
  <c r="Z1041" i="1" s="1"/>
  <c r="X1042" i="1"/>
  <c r="X1041" i="1" s="1"/>
  <c r="S1044" i="1"/>
  <c r="U1045" i="1"/>
  <c r="U1044" i="1" s="1"/>
  <c r="U996" i="1"/>
  <c r="U995" i="1" s="1"/>
  <c r="U992" i="1" s="1"/>
  <c r="U991" i="1" s="1"/>
  <c r="U990" i="1" s="1"/>
  <c r="U989" i="1" s="1"/>
  <c r="S995" i="1"/>
  <c r="Y1011" i="1"/>
  <c r="G1022" i="1"/>
  <c r="P1022" i="1"/>
  <c r="P1011" i="1" s="1"/>
  <c r="V1022" i="1"/>
  <c r="V1010" i="1" s="1"/>
  <c r="S1027" i="1"/>
  <c r="Q1026" i="1"/>
  <c r="F1029" i="1"/>
  <c r="G970" i="1"/>
  <c r="G969" i="1" s="1"/>
  <c r="G963" i="1" s="1"/>
  <c r="G956" i="1" s="1"/>
  <c r="L982" i="1"/>
  <c r="X987" i="1"/>
  <c r="X986" i="1" s="1"/>
  <c r="X985" i="1" s="1"/>
  <c r="Z988" i="1"/>
  <c r="Z987" i="1" s="1"/>
  <c r="Z986" i="1" s="1"/>
  <c r="Z985" i="1" s="1"/>
  <c r="R992" i="1"/>
  <c r="R991" i="1" s="1"/>
  <c r="R990" i="1" s="1"/>
  <c r="R989" i="1" s="1"/>
  <c r="R956" i="1" s="1"/>
  <c r="N992" i="1"/>
  <c r="N991" i="1" s="1"/>
  <c r="N990" i="1" s="1"/>
  <c r="N989" i="1" s="1"/>
  <c r="U1006" i="1"/>
  <c r="U1005" i="1" s="1"/>
  <c r="U1004" i="1" s="1"/>
  <c r="U1003" i="1" s="1"/>
  <c r="U1002" i="1" s="1"/>
  <c r="U1001" i="1" s="1"/>
  <c r="S1005" i="1"/>
  <c r="S1004" i="1" s="1"/>
  <c r="S1003" i="1" s="1"/>
  <c r="S1002" i="1" s="1"/>
  <c r="S1001" i="1" s="1"/>
  <c r="H1005" i="1"/>
  <c r="H1004" i="1" s="1"/>
  <c r="H1003" i="1" s="1"/>
  <c r="H1002" i="1" s="1"/>
  <c r="H1001" i="1" s="1"/>
  <c r="L1008" i="1"/>
  <c r="N1008" i="1" s="1"/>
  <c r="W1010" i="1"/>
  <c r="I1011" i="1"/>
  <c r="H1022" i="1"/>
  <c r="X1026" i="1"/>
  <c r="Z1027" i="1"/>
  <c r="Z1026" i="1" s="1"/>
  <c r="L1032" i="1"/>
  <c r="L1031" i="1" s="1"/>
  <c r="L1030" i="1" s="1"/>
  <c r="Z1032" i="1"/>
  <c r="Z1031" i="1" s="1"/>
  <c r="Z1030" i="1" s="1"/>
  <c r="L1021" i="1"/>
  <c r="H1020" i="1"/>
  <c r="K1022" i="1"/>
  <c r="M1025" i="1"/>
  <c r="M1024" i="1" s="1"/>
  <c r="M1023" i="1" s="1"/>
  <c r="M1022" i="1" s="1"/>
  <c r="M1011" i="1" s="1"/>
  <c r="M1059" i="1"/>
  <c r="V1059" i="1"/>
  <c r="L1026" i="1"/>
  <c r="U1033" i="1"/>
  <c r="U1032" i="1" s="1"/>
  <c r="U1031" i="1" s="1"/>
  <c r="U1030" i="1" s="1"/>
  <c r="U1029" i="1" s="1"/>
  <c r="S1032" i="1"/>
  <c r="S1031" i="1" s="1"/>
  <c r="S1030" i="1" s="1"/>
  <c r="S1029" i="1" s="1"/>
  <c r="X1037" i="1"/>
  <c r="X1036" i="1" s="1"/>
  <c r="X1035" i="1" s="1"/>
  <c r="Z1038" i="1"/>
  <c r="Z1037" i="1" s="1"/>
  <c r="Z1036" i="1" s="1"/>
  <c r="Z1035" i="1" s="1"/>
  <c r="P1048" i="1"/>
  <c r="P1047" i="1" s="1"/>
  <c r="P1046" i="1" s="1"/>
  <c r="G1048" i="1"/>
  <c r="G1047" i="1" s="1"/>
  <c r="G1046" i="1" s="1"/>
  <c r="I1059" i="1"/>
  <c r="T1011" i="1"/>
  <c r="L1016" i="1"/>
  <c r="Z1017" i="1"/>
  <c r="Z1016" i="1" s="1"/>
  <c r="Z1015" i="1" s="1"/>
  <c r="Z1014" i="1" s="1"/>
  <c r="Z1013" i="1" s="1"/>
  <c r="Z1012" i="1" s="1"/>
  <c r="R1059" i="1"/>
  <c r="X1032" i="1"/>
  <c r="X1031" i="1" s="1"/>
  <c r="X1030" i="1" s="1"/>
  <c r="X1029" i="1" s="1"/>
  <c r="L1037" i="1"/>
  <c r="L1036" i="1" s="1"/>
  <c r="L1035" i="1" s="1"/>
  <c r="N1038" i="1"/>
  <c r="N1037" i="1" s="1"/>
  <c r="N1036" i="1" s="1"/>
  <c r="N1035" i="1" s="1"/>
  <c r="N1029" i="1" s="1"/>
  <c r="G1059" i="1"/>
  <c r="K1059" i="1"/>
  <c r="O1059" i="1"/>
  <c r="W1059" i="1"/>
  <c r="Q1051" i="1"/>
  <c r="Q1050" i="1" s="1"/>
  <c r="Q1049" i="1" s="1"/>
  <c r="Q1048" i="1" s="1"/>
  <c r="Q1047" i="1" s="1"/>
  <c r="Q1046" i="1" s="1"/>
  <c r="S1052" i="1"/>
  <c r="H1016" i="1"/>
  <c r="H1015" i="1" s="1"/>
  <c r="H1014" i="1" s="1"/>
  <c r="H1013" i="1" s="1"/>
  <c r="H1012" i="1" s="1"/>
  <c r="P1059" i="1"/>
  <c r="T1059" i="1"/>
  <c r="Q1042" i="1"/>
  <c r="S1043" i="1"/>
  <c r="X1048" i="1"/>
  <c r="X1047" i="1" s="1"/>
  <c r="X1046" i="1" s="1"/>
  <c r="O1048" i="1"/>
  <c r="O1047" i="1" s="1"/>
  <c r="W1048" i="1"/>
  <c r="W1047" i="1" s="1"/>
  <c r="W1046" i="1" s="1"/>
  <c r="L1056" i="1"/>
  <c r="H1055" i="1"/>
  <c r="H1054" i="1" s="1"/>
  <c r="H1053" i="1" s="1"/>
  <c r="H1048" i="1" s="1"/>
  <c r="H1047" i="1" s="1"/>
  <c r="H1046" i="1" s="1"/>
  <c r="Q1044" i="1"/>
  <c r="H1037" i="1"/>
  <c r="H1036" i="1" s="1"/>
  <c r="H1035" i="1" s="1"/>
  <c r="H1029" i="1" s="1"/>
  <c r="C13" i="3"/>
  <c r="Q917" i="1" l="1"/>
  <c r="M917" i="1"/>
  <c r="T795" i="1"/>
  <c r="R57" i="1"/>
  <c r="N874" i="1"/>
  <c r="Z831" i="1"/>
  <c r="Z830" i="1" s="1"/>
  <c r="Z829" i="1" s="1"/>
  <c r="Z795" i="1" s="1"/>
  <c r="N696" i="1"/>
  <c r="N695" i="1" s="1"/>
  <c r="N694" i="1" s="1"/>
  <c r="N693" i="1" s="1"/>
  <c r="Q325" i="1"/>
  <c r="Q324" i="1" s="1"/>
  <c r="Q318" i="1" s="1"/>
  <c r="H628" i="1"/>
  <c r="H627" i="1" s="1"/>
  <c r="V795" i="1"/>
  <c r="U745" i="1"/>
  <c r="M270" i="1"/>
  <c r="U400" i="1"/>
  <c r="H270" i="1"/>
  <c r="V57" i="1"/>
  <c r="V1057" i="1" s="1"/>
  <c r="V1060" i="1" s="1"/>
  <c r="Z102" i="1"/>
  <c r="I57" i="1"/>
  <c r="O58" i="1"/>
  <c r="O57" i="1" s="1"/>
  <c r="K57" i="1"/>
  <c r="N1056" i="1"/>
  <c r="N1055" i="1" s="1"/>
  <c r="N1054" i="1" s="1"/>
  <c r="N1053" i="1" s="1"/>
  <c r="N1048" i="1" s="1"/>
  <c r="N1047" i="1" s="1"/>
  <c r="N1046" i="1" s="1"/>
  <c r="L1055" i="1"/>
  <c r="L1054" i="1" s="1"/>
  <c r="L1053" i="1" s="1"/>
  <c r="L1048" i="1" s="1"/>
  <c r="L1047" i="1" s="1"/>
  <c r="L1046" i="1" s="1"/>
  <c r="L1025" i="1"/>
  <c r="L1024" i="1" s="1"/>
  <c r="L1023" i="1" s="1"/>
  <c r="L732" i="1"/>
  <c r="L731" i="1" s="1"/>
  <c r="V626" i="1"/>
  <c r="V618" i="1" s="1"/>
  <c r="Z581" i="1"/>
  <c r="Z572" i="1" s="1"/>
  <c r="Z571" i="1" s="1"/>
  <c r="U504" i="1"/>
  <c r="U503" i="1" s="1"/>
  <c r="U500" i="1" s="1"/>
  <c r="U499" i="1" s="1"/>
  <c r="U498" i="1" s="1"/>
  <c r="S503" i="1"/>
  <c r="S500" i="1" s="1"/>
  <c r="S499" i="1" s="1"/>
  <c r="S498" i="1" s="1"/>
  <c r="L415" i="1"/>
  <c r="L414" i="1" s="1"/>
  <c r="L413" i="1" s="1"/>
  <c r="L412" i="1" s="1"/>
  <c r="N416" i="1"/>
  <c r="N415" i="1" s="1"/>
  <c r="N414" i="1" s="1"/>
  <c r="N413" i="1" s="1"/>
  <c r="N412" i="1" s="1"/>
  <c r="N411" i="1" s="1"/>
  <c r="N400" i="1" s="1"/>
  <c r="Q539" i="1"/>
  <c r="P829" i="1"/>
  <c r="P795" i="1" s="1"/>
  <c r="H477" i="1"/>
  <c r="N463" i="1"/>
  <c r="N462" i="1" s="1"/>
  <c r="N461" i="1" s="1"/>
  <c r="L462" i="1"/>
  <c r="L461" i="1" s="1"/>
  <c r="L370" i="1"/>
  <c r="L369" i="1" s="1"/>
  <c r="N288" i="1"/>
  <c r="N287" i="1" s="1"/>
  <c r="L287" i="1"/>
  <c r="L280" i="1" s="1"/>
  <c r="L279" i="1" s="1"/>
  <c r="L272" i="1" s="1"/>
  <c r="L271" i="1" s="1"/>
  <c r="U171" i="1"/>
  <c r="U170" i="1" s="1"/>
  <c r="U157" i="1" s="1"/>
  <c r="U285" i="1"/>
  <c r="U284" i="1" s="1"/>
  <c r="S284" i="1"/>
  <c r="N348" i="1"/>
  <c r="N347" i="1" s="1"/>
  <c r="N344" i="1" s="1"/>
  <c r="L347" i="1"/>
  <c r="L344" i="1" s="1"/>
  <c r="N232" i="1"/>
  <c r="N231" i="1" s="1"/>
  <c r="N230" i="1" s="1"/>
  <c r="N229" i="1" s="1"/>
  <c r="N223" i="1" s="1"/>
  <c r="N222" i="1" s="1"/>
  <c r="L231" i="1"/>
  <c r="L230" i="1" s="1"/>
  <c r="L229" i="1" s="1"/>
  <c r="L223" i="1" s="1"/>
  <c r="L222" i="1" s="1"/>
  <c r="N206" i="1"/>
  <c r="N205" i="1" s="1"/>
  <c r="L205" i="1"/>
  <c r="U97" i="1"/>
  <c r="U96" i="1" s="1"/>
  <c r="U95" i="1" s="1"/>
  <c r="U94" i="1" s="1"/>
  <c r="U93" i="1" s="1"/>
  <c r="U92" i="1" s="1"/>
  <c r="S96" i="1"/>
  <c r="S95" i="1" s="1"/>
  <c r="S94" i="1" s="1"/>
  <c r="S93" i="1" s="1"/>
  <c r="S92" i="1" s="1"/>
  <c r="U83" i="1"/>
  <c r="U82" i="1" s="1"/>
  <c r="U73" i="1" s="1"/>
  <c r="U72" i="1" s="1"/>
  <c r="U71" i="1" s="1"/>
  <c r="U63" i="1" s="1"/>
  <c r="U58" i="1" s="1"/>
  <c r="S82" i="1"/>
  <c r="U44" i="1"/>
  <c r="U43" i="1" s="1"/>
  <c r="S43" i="1"/>
  <c r="N269" i="1"/>
  <c r="N268" i="1" s="1"/>
  <c r="N267" i="1" s="1"/>
  <c r="N261" i="1" s="1"/>
  <c r="N260" i="1" s="1"/>
  <c r="N254" i="1" s="1"/>
  <c r="L268" i="1"/>
  <c r="L267" i="1" s="1"/>
  <c r="W57" i="1"/>
  <c r="N202" i="1"/>
  <c r="N201" i="1" s="1"/>
  <c r="N200" i="1" s="1"/>
  <c r="U1043" i="1"/>
  <c r="U1042" i="1" s="1"/>
  <c r="U1041" i="1" s="1"/>
  <c r="S1042" i="1"/>
  <c r="S1041" i="1" s="1"/>
  <c r="L1029" i="1"/>
  <c r="M1010" i="1"/>
  <c r="F1022" i="1"/>
  <c r="L1005" i="1"/>
  <c r="L1004" i="1" s="1"/>
  <c r="L1003" i="1" s="1"/>
  <c r="L1002" i="1" s="1"/>
  <c r="L1001" i="1" s="1"/>
  <c r="U931" i="1"/>
  <c r="U930" i="1" s="1"/>
  <c r="U929" i="1" s="1"/>
  <c r="U928" i="1" s="1"/>
  <c r="U927" i="1" s="1"/>
  <c r="U926" i="1" s="1"/>
  <c r="U925" i="1" s="1"/>
  <c r="S930" i="1"/>
  <c r="S929" i="1" s="1"/>
  <c r="S928" i="1" s="1"/>
  <c r="S927" i="1" s="1"/>
  <c r="S926" i="1" s="1"/>
  <c r="S925" i="1" s="1"/>
  <c r="L875" i="1"/>
  <c r="L874" i="1" s="1"/>
  <c r="S954" i="1"/>
  <c r="S953" i="1" s="1"/>
  <c r="S952" i="1" s="1"/>
  <c r="S951" i="1" s="1"/>
  <c r="S950" i="1" s="1"/>
  <c r="S949" i="1" s="1"/>
  <c r="U955" i="1"/>
  <c r="U954" i="1" s="1"/>
  <c r="U953" i="1" s="1"/>
  <c r="U952" i="1" s="1"/>
  <c r="U951" i="1" s="1"/>
  <c r="U950" i="1" s="1"/>
  <c r="U949" i="1" s="1"/>
  <c r="L910" i="1"/>
  <c r="N911" i="1"/>
  <c r="N910" i="1" s="1"/>
  <c r="N907" i="1" s="1"/>
  <c r="N906" i="1" s="1"/>
  <c r="N905" i="1" s="1"/>
  <c r="N904" i="1" s="1"/>
  <c r="N903" i="1" s="1"/>
  <c r="Q907" i="1"/>
  <c r="Q906" i="1" s="1"/>
  <c r="Q905" i="1" s="1"/>
  <c r="Q904" i="1" s="1"/>
  <c r="Q903" i="1" s="1"/>
  <c r="S863" i="1"/>
  <c r="U864" i="1"/>
  <c r="U863" i="1" s="1"/>
  <c r="L861" i="1"/>
  <c r="N862" i="1"/>
  <c r="N861" i="1" s="1"/>
  <c r="S884" i="1"/>
  <c r="S883" i="1" s="1"/>
  <c r="S882" i="1" s="1"/>
  <c r="S875" i="1" s="1"/>
  <c r="S874" i="1" s="1"/>
  <c r="U885" i="1"/>
  <c r="U884" i="1" s="1"/>
  <c r="U883" i="1" s="1"/>
  <c r="U882" i="1" s="1"/>
  <c r="U875" i="1" s="1"/>
  <c r="U874" i="1" s="1"/>
  <c r="I830" i="1"/>
  <c r="I829" i="1" s="1"/>
  <c r="I795" i="1" s="1"/>
  <c r="I1057" i="1" s="1"/>
  <c r="U818" i="1"/>
  <c r="U817" i="1" s="1"/>
  <c r="U816" i="1" s="1"/>
  <c r="U815" i="1" s="1"/>
  <c r="U814" i="1" s="1"/>
  <c r="U813" i="1" s="1"/>
  <c r="U812" i="1" s="1"/>
  <c r="S817" i="1"/>
  <c r="S816" i="1" s="1"/>
  <c r="S815" i="1" s="1"/>
  <c r="S814" i="1" s="1"/>
  <c r="S813" i="1" s="1"/>
  <c r="L697" i="1"/>
  <c r="L696" i="1" s="1"/>
  <c r="L695" i="1" s="1"/>
  <c r="L694" i="1" s="1"/>
  <c r="L693" i="1" s="1"/>
  <c r="N698" i="1"/>
  <c r="N697" i="1" s="1"/>
  <c r="H572" i="1"/>
  <c r="H571" i="1" s="1"/>
  <c r="U757" i="1"/>
  <c r="U756" i="1" s="1"/>
  <c r="O731" i="1"/>
  <c r="O626" i="1" s="1"/>
  <c r="O618" i="1" s="1"/>
  <c r="N692" i="1"/>
  <c r="N691" i="1" s="1"/>
  <c r="L691" i="1"/>
  <c r="N684" i="1"/>
  <c r="N683" i="1" s="1"/>
  <c r="L683" i="1"/>
  <c r="L680" i="1" s="1"/>
  <c r="X628" i="1"/>
  <c r="X627" i="1" s="1"/>
  <c r="X626" i="1" s="1"/>
  <c r="X618" i="1" s="1"/>
  <c r="N539" i="1"/>
  <c r="N540" i="1"/>
  <c r="N616" i="1"/>
  <c r="N615" i="1" s="1"/>
  <c r="N614" i="1" s="1"/>
  <c r="N613" i="1" s="1"/>
  <c r="N612" i="1" s="1"/>
  <c r="N611" i="1" s="1"/>
  <c r="N610" i="1" s="1"/>
  <c r="L615" i="1"/>
  <c r="L614" i="1" s="1"/>
  <c r="L613" i="1" s="1"/>
  <c r="L612" i="1" s="1"/>
  <c r="L611" i="1" s="1"/>
  <c r="L610" i="1" s="1"/>
  <c r="X540" i="1"/>
  <c r="X539" i="1"/>
  <c r="H676" i="1"/>
  <c r="H658" i="1" s="1"/>
  <c r="H657" i="1" s="1"/>
  <c r="X477" i="1"/>
  <c r="X446" i="1" s="1"/>
  <c r="U466" i="1"/>
  <c r="U465" i="1" s="1"/>
  <c r="U464" i="1" s="1"/>
  <c r="S465" i="1"/>
  <c r="S464" i="1" s="1"/>
  <c r="S460" i="1" s="1"/>
  <c r="S459" i="1" s="1"/>
  <c r="S453" i="1" s="1"/>
  <c r="X572" i="1"/>
  <c r="X571" i="1" s="1"/>
  <c r="N486" i="1"/>
  <c r="N485" i="1" s="1"/>
  <c r="N484" i="1" s="1"/>
  <c r="N483" i="1" s="1"/>
  <c r="N478" i="1" s="1"/>
  <c r="L485" i="1"/>
  <c r="L484" i="1" s="1"/>
  <c r="L483" i="1" s="1"/>
  <c r="L478" i="1" s="1"/>
  <c r="H460" i="1"/>
  <c r="H459" i="1" s="1"/>
  <c r="H453" i="1" s="1"/>
  <c r="N301" i="1"/>
  <c r="N300" i="1" s="1"/>
  <c r="N299" i="1" s="1"/>
  <c r="N298" i="1" s="1"/>
  <c r="H391" i="1"/>
  <c r="H390" i="1" s="1"/>
  <c r="H389" i="1" s="1"/>
  <c r="H388" i="1" s="1"/>
  <c r="U152" i="1"/>
  <c r="U151" i="1" s="1"/>
  <c r="S151" i="1"/>
  <c r="H15" i="1"/>
  <c r="H14" i="1" s="1"/>
  <c r="H13" i="1" s="1"/>
  <c r="H12" i="1" s="1"/>
  <c r="N280" i="1"/>
  <c r="N279" i="1" s="1"/>
  <c r="N272" i="1" s="1"/>
  <c r="N271" i="1" s="1"/>
  <c r="N124" i="1"/>
  <c r="N123" i="1" s="1"/>
  <c r="N122" i="1" s="1"/>
  <c r="N121" i="1" s="1"/>
  <c r="L123" i="1"/>
  <c r="L122" i="1" s="1"/>
  <c r="L121" i="1" s="1"/>
  <c r="F270" i="1"/>
  <c r="L114" i="1"/>
  <c r="N115" i="1"/>
  <c r="N114" i="1" s="1"/>
  <c r="U254" i="1"/>
  <c r="Z198" i="1"/>
  <c r="S127" i="1"/>
  <c r="S126" i="1" s="1"/>
  <c r="S120" i="1" s="1"/>
  <c r="S102" i="1" s="1"/>
  <c r="U55" i="1"/>
  <c r="U54" i="1" s="1"/>
  <c r="U53" i="1" s="1"/>
  <c r="U52" i="1" s="1"/>
  <c r="U51" i="1" s="1"/>
  <c r="S54" i="1"/>
  <c r="S53" i="1" s="1"/>
  <c r="S52" i="1" s="1"/>
  <c r="S51" i="1" s="1"/>
  <c r="N727" i="1"/>
  <c r="N726" i="1" s="1"/>
  <c r="N723" i="1" s="1"/>
  <c r="N722" i="1" s="1"/>
  <c r="N721" i="1" s="1"/>
  <c r="N720" i="1" s="1"/>
  <c r="L726" i="1"/>
  <c r="L723" i="1" s="1"/>
  <c r="L722" i="1" s="1"/>
  <c r="L721" i="1" s="1"/>
  <c r="L720" i="1" s="1"/>
  <c r="N491" i="1"/>
  <c r="N490" i="1" s="1"/>
  <c r="N489" i="1" s="1"/>
  <c r="N488" i="1" s="1"/>
  <c r="L490" i="1"/>
  <c r="L489" i="1" s="1"/>
  <c r="L488" i="1" s="1"/>
  <c r="L149" i="1"/>
  <c r="L146" i="1" s="1"/>
  <c r="N150" i="1"/>
  <c r="N149" i="1" s="1"/>
  <c r="N146" i="1" s="1"/>
  <c r="P198" i="1"/>
  <c r="F57" i="1"/>
  <c r="Z63" i="1"/>
  <c r="Z58" i="1" s="1"/>
  <c r="Y57" i="1"/>
  <c r="K1011" i="1"/>
  <c r="K1010" i="1"/>
  <c r="K1057" i="1" s="1"/>
  <c r="Z1029" i="1"/>
  <c r="N982" i="1"/>
  <c r="N980" i="1" s="1"/>
  <c r="N979" i="1" s="1"/>
  <c r="L980" i="1"/>
  <c r="L979" i="1" s="1"/>
  <c r="L970" i="1" s="1"/>
  <c r="L969" i="1" s="1"/>
  <c r="L963" i="1" s="1"/>
  <c r="L956" i="1" s="1"/>
  <c r="U1027" i="1"/>
  <c r="U1026" i="1" s="1"/>
  <c r="S1026" i="1"/>
  <c r="U982" i="1"/>
  <c r="U980" i="1" s="1"/>
  <c r="U979" i="1" s="1"/>
  <c r="U970" i="1" s="1"/>
  <c r="U969" i="1" s="1"/>
  <c r="S980" i="1"/>
  <c r="S979" i="1" s="1"/>
  <c r="S970" i="1" s="1"/>
  <c r="S969" i="1" s="1"/>
  <c r="S963" i="1"/>
  <c r="N1005" i="1"/>
  <c r="N1004" i="1" s="1"/>
  <c r="N1003" i="1" s="1"/>
  <c r="N1002" i="1" s="1"/>
  <c r="N1001" i="1" s="1"/>
  <c r="N1022" i="1"/>
  <c r="U913" i="1"/>
  <c r="U912" i="1" s="1"/>
  <c r="S912" i="1"/>
  <c r="G917" i="1"/>
  <c r="L930" i="1"/>
  <c r="L929" i="1" s="1"/>
  <c r="L928" i="1" s="1"/>
  <c r="L927" i="1" s="1"/>
  <c r="L926" i="1" s="1"/>
  <c r="N931" i="1"/>
  <c r="N930" i="1" s="1"/>
  <c r="N929" i="1" s="1"/>
  <c r="N928" i="1" s="1"/>
  <c r="N927" i="1" s="1"/>
  <c r="N926" i="1" s="1"/>
  <c r="S855" i="1"/>
  <c r="U856" i="1"/>
  <c r="U855" i="1" s="1"/>
  <c r="Q831" i="1"/>
  <c r="Q830" i="1" s="1"/>
  <c r="Q829" i="1" s="1"/>
  <c r="U828" i="1"/>
  <c r="U827" i="1" s="1"/>
  <c r="U826" i="1" s="1"/>
  <c r="U825" i="1" s="1"/>
  <c r="U820" i="1" s="1"/>
  <c r="U819" i="1" s="1"/>
  <c r="S827" i="1"/>
  <c r="S826" i="1" s="1"/>
  <c r="S825" i="1" s="1"/>
  <c r="S820" i="1" s="1"/>
  <c r="S819" i="1" s="1"/>
  <c r="N850" i="1"/>
  <c r="N849" i="1" s="1"/>
  <c r="N848" i="1" s="1"/>
  <c r="N847" i="1" s="1"/>
  <c r="L849" i="1"/>
  <c r="L848" i="1" s="1"/>
  <c r="L847" i="1" s="1"/>
  <c r="U802" i="1"/>
  <c r="U801" i="1" s="1"/>
  <c r="U800" i="1" s="1"/>
  <c r="U799" i="1" s="1"/>
  <c r="U798" i="1" s="1"/>
  <c r="U797" i="1" s="1"/>
  <c r="U796" i="1" s="1"/>
  <c r="S801" i="1"/>
  <c r="S800" i="1" s="1"/>
  <c r="S799" i="1" s="1"/>
  <c r="S798" i="1" s="1"/>
  <c r="S797" i="1" s="1"/>
  <c r="S796" i="1" s="1"/>
  <c r="U589" i="1"/>
  <c r="U588" i="1" s="1"/>
  <c r="U587" i="1" s="1"/>
  <c r="U583" i="1" s="1"/>
  <c r="U582" i="1" s="1"/>
  <c r="U581" i="1" s="1"/>
  <c r="U572" i="1" s="1"/>
  <c r="U571" i="1" s="1"/>
  <c r="S588" i="1"/>
  <c r="S587" i="1" s="1"/>
  <c r="S583" i="1" s="1"/>
  <c r="S582" i="1" s="1"/>
  <c r="S581" i="1" s="1"/>
  <c r="S572" i="1" s="1"/>
  <c r="S571" i="1" s="1"/>
  <c r="Z539" i="1"/>
  <c r="Z540" i="1"/>
  <c r="L678" i="1"/>
  <c r="L677" i="1" s="1"/>
  <c r="L676" i="1" s="1"/>
  <c r="N679" i="1"/>
  <c r="N678" i="1" s="1"/>
  <c r="N677" i="1" s="1"/>
  <c r="U460" i="1"/>
  <c r="U459" i="1" s="1"/>
  <c r="U453" i="1" s="1"/>
  <c r="N426" i="1"/>
  <c r="N425" i="1" s="1"/>
  <c r="N424" i="1" s="1"/>
  <c r="N423" i="1" s="1"/>
  <c r="N422" i="1" s="1"/>
  <c r="L425" i="1"/>
  <c r="L424" i="1" s="1"/>
  <c r="L423" i="1" s="1"/>
  <c r="L422" i="1" s="1"/>
  <c r="U394" i="1"/>
  <c r="U393" i="1" s="1"/>
  <c r="U392" i="1" s="1"/>
  <c r="U391" i="1" s="1"/>
  <c r="U390" i="1" s="1"/>
  <c r="U389" i="1" s="1"/>
  <c r="U388" i="1" s="1"/>
  <c r="S393" i="1"/>
  <c r="S392" i="1" s="1"/>
  <c r="S391" i="1" s="1"/>
  <c r="S390" i="1" s="1"/>
  <c r="S389" i="1" s="1"/>
  <c r="S388" i="1" s="1"/>
  <c r="N341" i="1"/>
  <c r="N340" i="1" s="1"/>
  <c r="N336" i="1" s="1"/>
  <c r="L340" i="1"/>
  <c r="L336" i="1" s="1"/>
  <c r="X325" i="1"/>
  <c r="X324" i="1" s="1"/>
  <c r="X318" i="1" s="1"/>
  <c r="X270" i="1" s="1"/>
  <c r="X57" i="1" s="1"/>
  <c r="L639" i="1"/>
  <c r="N640" i="1"/>
  <c r="N639" i="1" s="1"/>
  <c r="L467" i="1"/>
  <c r="L464" i="1" s="1"/>
  <c r="N468" i="1"/>
  <c r="N467" i="1" s="1"/>
  <c r="N464" i="1" s="1"/>
  <c r="Q446" i="1"/>
  <c r="N399" i="1"/>
  <c r="N398" i="1" s="1"/>
  <c r="N397" i="1" s="1"/>
  <c r="L398" i="1"/>
  <c r="L397" i="1" s="1"/>
  <c r="L395" i="1"/>
  <c r="L392" i="1" s="1"/>
  <c r="L391" i="1" s="1"/>
  <c r="L390" i="1" s="1"/>
  <c r="L389" i="1" s="1"/>
  <c r="L388" i="1" s="1"/>
  <c r="N396" i="1"/>
  <c r="N395" i="1" s="1"/>
  <c r="N392" i="1" s="1"/>
  <c r="J300" i="1"/>
  <c r="J299" i="1" s="1"/>
  <c r="J298" i="1" s="1"/>
  <c r="J270" i="1" s="1"/>
  <c r="J57" i="1" s="1"/>
  <c r="J1057" i="1" s="1"/>
  <c r="V270" i="1"/>
  <c r="N250" i="1"/>
  <c r="N249" i="1" s="1"/>
  <c r="N245" i="1" s="1"/>
  <c r="N241" i="1" s="1"/>
  <c r="N240" i="1" s="1"/>
  <c r="N239" i="1" s="1"/>
  <c r="L249" i="1"/>
  <c r="Q120" i="1"/>
  <c r="Q102" i="1" s="1"/>
  <c r="Q58" i="1" s="1"/>
  <c r="Q57" i="1" s="1"/>
  <c r="U288" i="1"/>
  <c r="U287" i="1" s="1"/>
  <c r="S287" i="1"/>
  <c r="O1046" i="1"/>
  <c r="O1010" i="1"/>
  <c r="O1057" i="1" s="1"/>
  <c r="O1060" i="1" s="1"/>
  <c r="Q1041" i="1"/>
  <c r="H1011" i="1"/>
  <c r="H1010" i="1"/>
  <c r="L1015" i="1"/>
  <c r="L1014" i="1" s="1"/>
  <c r="L1013" i="1" s="1"/>
  <c r="L1012" i="1" s="1"/>
  <c r="N1021" i="1"/>
  <c r="N1020" i="1" s="1"/>
  <c r="L1020" i="1"/>
  <c r="Z1059" i="1"/>
  <c r="Z1025" i="1"/>
  <c r="Z1024" i="1" s="1"/>
  <c r="Z1023" i="1" s="1"/>
  <c r="Z1022" i="1" s="1"/>
  <c r="Z1010" i="1" s="1"/>
  <c r="W1057" i="1"/>
  <c r="W1060" i="1" s="1"/>
  <c r="N1043" i="1"/>
  <c r="N1042" i="1" s="1"/>
  <c r="N1041" i="1" s="1"/>
  <c r="L1042" i="1"/>
  <c r="L1041" i="1" s="1"/>
  <c r="Q1011" i="1"/>
  <c r="P1010" i="1"/>
  <c r="Z969" i="1"/>
  <c r="Z963" i="1" s="1"/>
  <c r="Z956" i="1" s="1"/>
  <c r="N970" i="1"/>
  <c r="N969" i="1" s="1"/>
  <c r="N963" i="1" s="1"/>
  <c r="N956" i="1" s="1"/>
  <c r="L907" i="1"/>
  <c r="L906" i="1" s="1"/>
  <c r="L905" i="1" s="1"/>
  <c r="L904" i="1" s="1"/>
  <c r="L903" i="1" s="1"/>
  <c r="U909" i="1"/>
  <c r="U908" i="1" s="1"/>
  <c r="S908" i="1"/>
  <c r="S859" i="1"/>
  <c r="U860" i="1"/>
  <c r="U859" i="1" s="1"/>
  <c r="Z931" i="1"/>
  <c r="Z930" i="1" s="1"/>
  <c r="Z929" i="1" s="1"/>
  <c r="Z928" i="1" s="1"/>
  <c r="Z927" i="1" s="1"/>
  <c r="Z926" i="1" s="1"/>
  <c r="Z925" i="1" s="1"/>
  <c r="Z917" i="1" s="1"/>
  <c r="X930" i="1"/>
  <c r="X929" i="1" s="1"/>
  <c r="X928" i="1" s="1"/>
  <c r="X927" i="1" s="1"/>
  <c r="X926" i="1" s="1"/>
  <c r="X925" i="1" s="1"/>
  <c r="X917" i="1" s="1"/>
  <c r="L857" i="1"/>
  <c r="L854" i="1" s="1"/>
  <c r="L853" i="1" s="1"/>
  <c r="N858" i="1"/>
  <c r="N857" i="1" s="1"/>
  <c r="N854" i="1"/>
  <c r="N853" i="1" s="1"/>
  <c r="Q812" i="1"/>
  <c r="Q795" i="1" s="1"/>
  <c r="N670" i="1"/>
  <c r="N669" i="1" s="1"/>
  <c r="N660" i="1" s="1"/>
  <c r="N659" i="1" s="1"/>
  <c r="L669" i="1"/>
  <c r="L660" i="1" s="1"/>
  <c r="L659" i="1" s="1"/>
  <c r="H539" i="1"/>
  <c r="H540" i="1"/>
  <c r="U755" i="1"/>
  <c r="U753" i="1" s="1"/>
  <c r="U752" i="1" s="1"/>
  <c r="S753" i="1"/>
  <c r="S752" i="1" s="1"/>
  <c r="S745" i="1" s="1"/>
  <c r="U736" i="1"/>
  <c r="U735" i="1" s="1"/>
  <c r="U734" i="1" s="1"/>
  <c r="U733" i="1" s="1"/>
  <c r="U732" i="1" s="1"/>
  <c r="U731" i="1" s="1"/>
  <c r="S735" i="1"/>
  <c r="S734" i="1" s="1"/>
  <c r="S733" i="1" s="1"/>
  <c r="U686" i="1"/>
  <c r="U685" i="1" s="1"/>
  <c r="U680" i="1" s="1"/>
  <c r="U676" i="1" s="1"/>
  <c r="U658" i="1" s="1"/>
  <c r="U657" i="1" s="1"/>
  <c r="S685" i="1"/>
  <c r="S680" i="1" s="1"/>
  <c r="S676" i="1" s="1"/>
  <c r="S658" i="1" s="1"/>
  <c r="S657" i="1" s="1"/>
  <c r="U770" i="1"/>
  <c r="U769" i="1" s="1"/>
  <c r="U768" i="1" s="1"/>
  <c r="U767" i="1" s="1"/>
  <c r="U766" i="1" s="1"/>
  <c r="U765" i="1" s="1"/>
  <c r="U764" i="1" s="1"/>
  <c r="S769" i="1"/>
  <c r="S768" i="1" s="1"/>
  <c r="S767" i="1" s="1"/>
  <c r="S766" i="1" s="1"/>
  <c r="Z732" i="1"/>
  <c r="Z731" i="1" s="1"/>
  <c r="Z626" i="1" s="1"/>
  <c r="Z618" i="1" s="1"/>
  <c r="H646" i="1"/>
  <c r="R626" i="1"/>
  <c r="R618" i="1" s="1"/>
  <c r="R1057" i="1" s="1"/>
  <c r="U780" i="1"/>
  <c r="U779" i="1" s="1"/>
  <c r="U776" i="1" s="1"/>
  <c r="U775" i="1" s="1"/>
  <c r="U774" i="1" s="1"/>
  <c r="S779" i="1"/>
  <c r="L718" i="1"/>
  <c r="L717" i="1" s="1"/>
  <c r="L716" i="1" s="1"/>
  <c r="L715" i="1" s="1"/>
  <c r="L707" i="1" s="1"/>
  <c r="N719" i="1"/>
  <c r="N718" i="1" s="1"/>
  <c r="N717" i="1" s="1"/>
  <c r="N716" i="1" s="1"/>
  <c r="N715" i="1" s="1"/>
  <c r="N707" i="1" s="1"/>
  <c r="L633" i="1"/>
  <c r="N634" i="1"/>
  <c r="N633" i="1" s="1"/>
  <c r="G626" i="1"/>
  <c r="G618" i="1" s="1"/>
  <c r="L540" i="1"/>
  <c r="L539" i="1"/>
  <c r="L608" i="1"/>
  <c r="L607" i="1" s="1"/>
  <c r="L606" i="1" s="1"/>
  <c r="L605" i="1" s="1"/>
  <c r="L604" i="1" s="1"/>
  <c r="L603" i="1" s="1"/>
  <c r="N609" i="1"/>
  <c r="N608" i="1" s="1"/>
  <c r="N607" i="1" s="1"/>
  <c r="N606" i="1" s="1"/>
  <c r="N605" i="1" s="1"/>
  <c r="N604" i="1" s="1"/>
  <c r="N603" i="1" s="1"/>
  <c r="J626" i="1"/>
  <c r="J618" i="1" s="1"/>
  <c r="L590" i="1"/>
  <c r="L587" i="1" s="1"/>
  <c r="L583" i="1" s="1"/>
  <c r="L582" i="1" s="1"/>
  <c r="L581" i="1" s="1"/>
  <c r="N591" i="1"/>
  <c r="N590" i="1" s="1"/>
  <c r="N587" i="1" s="1"/>
  <c r="N583" i="1" s="1"/>
  <c r="N582" i="1" s="1"/>
  <c r="N581" i="1" s="1"/>
  <c r="N572" i="1" s="1"/>
  <c r="N571" i="1" s="1"/>
  <c r="L572" i="1"/>
  <c r="L571" i="1" s="1"/>
  <c r="H498" i="1"/>
  <c r="U632" i="1"/>
  <c r="U631" i="1" s="1"/>
  <c r="U630" i="1" s="1"/>
  <c r="U629" i="1" s="1"/>
  <c r="U628" i="1" s="1"/>
  <c r="U627" i="1" s="1"/>
  <c r="S631" i="1"/>
  <c r="S630" i="1" s="1"/>
  <c r="S629" i="1" s="1"/>
  <c r="S628" i="1" s="1"/>
  <c r="S627" i="1" s="1"/>
  <c r="X349" i="1"/>
  <c r="U343" i="1"/>
  <c r="U342" i="1" s="1"/>
  <c r="U336" i="1" s="1"/>
  <c r="S342" i="1"/>
  <c r="S336" i="1" s="1"/>
  <c r="S325" i="1" s="1"/>
  <c r="S324" i="1" s="1"/>
  <c r="S318" i="1" s="1"/>
  <c r="N330" i="1"/>
  <c r="N329" i="1" s="1"/>
  <c r="N326" i="1" s="1"/>
  <c r="L329" i="1"/>
  <c r="L326" i="1" s="1"/>
  <c r="L325" i="1" s="1"/>
  <c r="L324" i="1" s="1"/>
  <c r="L318" i="1" s="1"/>
  <c r="N355" i="1"/>
  <c r="N354" i="1" s="1"/>
  <c r="N349" i="1" s="1"/>
  <c r="L354" i="1"/>
  <c r="L349" i="1" s="1"/>
  <c r="U493" i="1"/>
  <c r="U492" i="1" s="1"/>
  <c r="U489" i="1" s="1"/>
  <c r="U488" i="1" s="1"/>
  <c r="U487" i="1" s="1"/>
  <c r="U477" i="1" s="1"/>
  <c r="S492" i="1"/>
  <c r="S489" i="1" s="1"/>
  <c r="S488" i="1" s="1"/>
  <c r="S487" i="1" s="1"/>
  <c r="S477" i="1" s="1"/>
  <c r="U325" i="1"/>
  <c r="U324" i="1" s="1"/>
  <c r="U318" i="1" s="1"/>
  <c r="U211" i="1"/>
  <c r="U210" i="1" s="1"/>
  <c r="U209" i="1" s="1"/>
  <c r="U208" i="1" s="1"/>
  <c r="U207" i="1" s="1"/>
  <c r="S210" i="1"/>
  <c r="S209" i="1" s="1"/>
  <c r="S208" i="1" s="1"/>
  <c r="S207" i="1" s="1"/>
  <c r="N190" i="1"/>
  <c r="N189" i="1" s="1"/>
  <c r="N188" i="1" s="1"/>
  <c r="N187" i="1" s="1"/>
  <c r="N186" i="1" s="1"/>
  <c r="N185" i="1" s="1"/>
  <c r="L189" i="1"/>
  <c r="L188" i="1" s="1"/>
  <c r="L187" i="1" s="1"/>
  <c r="L186" i="1" s="1"/>
  <c r="L185" i="1" s="1"/>
  <c r="N178" i="1"/>
  <c r="N177" i="1" s="1"/>
  <c r="N173" i="1" s="1"/>
  <c r="N172" i="1" s="1"/>
  <c r="N171" i="1" s="1"/>
  <c r="N170" i="1" s="1"/>
  <c r="L177" i="1"/>
  <c r="L173" i="1" s="1"/>
  <c r="L172" i="1" s="1"/>
  <c r="L171" i="1" s="1"/>
  <c r="L170" i="1" s="1"/>
  <c r="L157" i="1" s="1"/>
  <c r="U150" i="1"/>
  <c r="U149" i="1" s="1"/>
  <c r="U146" i="1" s="1"/>
  <c r="S149" i="1"/>
  <c r="S146" i="1" s="1"/>
  <c r="N119" i="1"/>
  <c r="N118" i="1" s="1"/>
  <c r="N117" i="1" s="1"/>
  <c r="N116" i="1" s="1"/>
  <c r="L118" i="1"/>
  <c r="L117" i="1" s="1"/>
  <c r="L116" i="1" s="1"/>
  <c r="N50" i="1"/>
  <c r="N49" i="1" s="1"/>
  <c r="N48" i="1" s="1"/>
  <c r="N47" i="1" s="1"/>
  <c r="L49" i="1"/>
  <c r="L48" i="1" s="1"/>
  <c r="L47" i="1" s="1"/>
  <c r="U101" i="1"/>
  <c r="U100" i="1" s="1"/>
  <c r="U99" i="1" s="1"/>
  <c r="U98" i="1" s="1"/>
  <c r="S100" i="1"/>
  <c r="S99" i="1" s="1"/>
  <c r="S98" i="1" s="1"/>
  <c r="U50" i="1"/>
  <c r="U49" i="1" s="1"/>
  <c r="U48" i="1" s="1"/>
  <c r="U47" i="1" s="1"/>
  <c r="S49" i="1"/>
  <c r="S48" i="1" s="1"/>
  <c r="S47" i="1" s="1"/>
  <c r="U120" i="1"/>
  <c r="T58" i="1"/>
  <c r="T57" i="1" s="1"/>
  <c r="S73" i="1"/>
  <c r="S72" i="1" s="1"/>
  <c r="S71" i="1" s="1"/>
  <c r="S63" i="1" s="1"/>
  <c r="S58" i="1" s="1"/>
  <c r="U36" i="1"/>
  <c r="U35" i="1" s="1"/>
  <c r="L110" i="1"/>
  <c r="L109" i="1" s="1"/>
  <c r="L108" i="1" s="1"/>
  <c r="U1052" i="1"/>
  <c r="U1051" i="1" s="1"/>
  <c r="U1050" i="1" s="1"/>
  <c r="U1049" i="1" s="1"/>
  <c r="U1048" i="1" s="1"/>
  <c r="U1047" i="1" s="1"/>
  <c r="U1046" i="1" s="1"/>
  <c r="S1051" i="1"/>
  <c r="S1050" i="1" s="1"/>
  <c r="S1049" i="1" s="1"/>
  <c r="S1048" i="1" s="1"/>
  <c r="S1047" i="1" s="1"/>
  <c r="S1046" i="1" s="1"/>
  <c r="X1059" i="1"/>
  <c r="X1025" i="1"/>
  <c r="X1024" i="1" s="1"/>
  <c r="X1023" i="1" s="1"/>
  <c r="X1022" i="1" s="1"/>
  <c r="Q1059" i="1"/>
  <c r="Q1025" i="1"/>
  <c r="Q1024" i="1" s="1"/>
  <c r="Q1023" i="1" s="1"/>
  <c r="Q1022" i="1" s="1"/>
  <c r="Q1010" i="1" s="1"/>
  <c r="Q1057" i="1" s="1"/>
  <c r="Q1060" i="1" s="1"/>
  <c r="G1011" i="1"/>
  <c r="G1010" i="1"/>
  <c r="S992" i="1"/>
  <c r="S991" i="1" s="1"/>
  <c r="S990" i="1" s="1"/>
  <c r="S989" i="1" s="1"/>
  <c r="U1017" i="1"/>
  <c r="U1016" i="1" s="1"/>
  <c r="U1015" i="1" s="1"/>
  <c r="U1014" i="1" s="1"/>
  <c r="U1013" i="1" s="1"/>
  <c r="U1012" i="1" s="1"/>
  <c r="S1016" i="1"/>
  <c r="S1015" i="1" s="1"/>
  <c r="S1014" i="1" s="1"/>
  <c r="S1013" i="1" s="1"/>
  <c r="S1012" i="1" s="1"/>
  <c r="U963" i="1"/>
  <c r="U956" i="1" s="1"/>
  <c r="N955" i="1"/>
  <c r="N954" i="1" s="1"/>
  <c r="N953" i="1" s="1"/>
  <c r="N952" i="1" s="1"/>
  <c r="N951" i="1" s="1"/>
  <c r="N950" i="1" s="1"/>
  <c r="N949" i="1" s="1"/>
  <c r="L954" i="1"/>
  <c r="L953" i="1" s="1"/>
  <c r="L952" i="1" s="1"/>
  <c r="L951" i="1" s="1"/>
  <c r="L950" i="1" s="1"/>
  <c r="L949" i="1" s="1"/>
  <c r="L947" i="1"/>
  <c r="L946" i="1" s="1"/>
  <c r="L945" i="1" s="1"/>
  <c r="L944" i="1" s="1"/>
  <c r="L943" i="1" s="1"/>
  <c r="N948" i="1"/>
  <c r="N947" i="1" s="1"/>
  <c r="N946" i="1" s="1"/>
  <c r="N945" i="1" s="1"/>
  <c r="N944" i="1" s="1"/>
  <c r="N943" i="1" s="1"/>
  <c r="H907" i="1"/>
  <c r="H906" i="1" s="1"/>
  <c r="H905" i="1" s="1"/>
  <c r="H904" i="1" s="1"/>
  <c r="H903" i="1" s="1"/>
  <c r="T917" i="1"/>
  <c r="T1057" i="1" s="1"/>
  <c r="H925" i="1"/>
  <c r="H917" i="1" s="1"/>
  <c r="Q854" i="1"/>
  <c r="Q853" i="1" s="1"/>
  <c r="N891" i="1"/>
  <c r="N890" i="1" s="1"/>
  <c r="S776" i="1"/>
  <c r="S775" i="1" s="1"/>
  <c r="S774" i="1" s="1"/>
  <c r="U850" i="1"/>
  <c r="U849" i="1" s="1"/>
  <c r="U848" i="1" s="1"/>
  <c r="U847" i="1" s="1"/>
  <c r="S849" i="1"/>
  <c r="S848" i="1" s="1"/>
  <c r="S847" i="1" s="1"/>
  <c r="X831" i="1"/>
  <c r="X830" i="1" s="1"/>
  <c r="X829" i="1" s="1"/>
  <c r="X795" i="1" s="1"/>
  <c r="H848" i="1"/>
  <c r="H847" i="1" s="1"/>
  <c r="H831" i="1" s="1"/>
  <c r="H830" i="1" s="1"/>
  <c r="H829" i="1" s="1"/>
  <c r="H795" i="1" s="1"/>
  <c r="L765" i="1"/>
  <c r="L764" i="1" s="1"/>
  <c r="Q734" i="1"/>
  <c r="Q733" i="1" s="1"/>
  <c r="Q732" i="1" s="1"/>
  <c r="Q731" i="1" s="1"/>
  <c r="Q676" i="1"/>
  <c r="Q658" i="1" s="1"/>
  <c r="Q657" i="1" s="1"/>
  <c r="N732" i="1"/>
  <c r="N731" i="1" s="1"/>
  <c r="X676" i="1"/>
  <c r="X658" i="1" s="1"/>
  <c r="X657" i="1" s="1"/>
  <c r="N649" i="1"/>
  <c r="N648" i="1" s="1"/>
  <c r="N647" i="1" s="1"/>
  <c r="N646" i="1" s="1"/>
  <c r="L648" i="1"/>
  <c r="L647" i="1" s="1"/>
  <c r="L646" i="1" s="1"/>
  <c r="Y626" i="1"/>
  <c r="Y618" i="1" s="1"/>
  <c r="Y1057" i="1" s="1"/>
  <c r="L531" i="1"/>
  <c r="L530" i="1" s="1"/>
  <c r="L513" i="1" s="1"/>
  <c r="L512" i="1" s="1"/>
  <c r="L511" i="1" s="1"/>
  <c r="L510" i="1" s="1"/>
  <c r="L509" i="1" s="1"/>
  <c r="N533" i="1"/>
  <c r="N531" i="1" s="1"/>
  <c r="N530" i="1" s="1"/>
  <c r="N513" i="1" s="1"/>
  <c r="N512" i="1" s="1"/>
  <c r="N511" i="1" s="1"/>
  <c r="N510" i="1" s="1"/>
  <c r="N509" i="1" s="1"/>
  <c r="X732" i="1"/>
  <c r="X731" i="1" s="1"/>
  <c r="U554" i="1"/>
  <c r="U553" i="1" s="1"/>
  <c r="U552" i="1" s="1"/>
  <c r="U551" i="1" s="1"/>
  <c r="U550" i="1" s="1"/>
  <c r="U549" i="1" s="1"/>
  <c r="S553" i="1"/>
  <c r="S552" i="1" s="1"/>
  <c r="S551" i="1" s="1"/>
  <c r="S550" i="1" s="1"/>
  <c r="S549" i="1" s="1"/>
  <c r="N508" i="1"/>
  <c r="N507" i="1" s="1"/>
  <c r="N506" i="1" s="1"/>
  <c r="N505" i="1" s="1"/>
  <c r="L507" i="1"/>
  <c r="L506" i="1" s="1"/>
  <c r="L505" i="1" s="1"/>
  <c r="N502" i="1"/>
  <c r="N501" i="1" s="1"/>
  <c r="N500" i="1" s="1"/>
  <c r="N499" i="1" s="1"/>
  <c r="N498" i="1" s="1"/>
  <c r="L501" i="1"/>
  <c r="L500" i="1" s="1"/>
  <c r="L499" i="1" s="1"/>
  <c r="U438" i="1"/>
  <c r="U437" i="1" s="1"/>
  <c r="U436" i="1" s="1"/>
  <c r="U435" i="1" s="1"/>
  <c r="U434" i="1" s="1"/>
  <c r="U433" i="1" s="1"/>
  <c r="S437" i="1"/>
  <c r="S436" i="1" s="1"/>
  <c r="S435" i="1" s="1"/>
  <c r="S434" i="1" s="1"/>
  <c r="S433" i="1" s="1"/>
  <c r="S400" i="1" s="1"/>
  <c r="H422" i="1"/>
  <c r="H411" i="1" s="1"/>
  <c r="H400" i="1" s="1"/>
  <c r="Q630" i="1"/>
  <c r="Q629" i="1" s="1"/>
  <c r="Q628" i="1" s="1"/>
  <c r="Q627" i="1" s="1"/>
  <c r="Q626" i="1" s="1"/>
  <c r="Q618" i="1" s="1"/>
  <c r="U452" i="1"/>
  <c r="U451" i="1" s="1"/>
  <c r="U450" i="1" s="1"/>
  <c r="U449" i="1" s="1"/>
  <c r="U448" i="1" s="1"/>
  <c r="U447" i="1" s="1"/>
  <c r="U446" i="1" s="1"/>
  <c r="S451" i="1"/>
  <c r="S450" i="1" s="1"/>
  <c r="S449" i="1" s="1"/>
  <c r="S448" i="1" s="1"/>
  <c r="S447" i="1" s="1"/>
  <c r="Z325" i="1"/>
  <c r="Z324" i="1" s="1"/>
  <c r="Z318" i="1" s="1"/>
  <c r="Z270" i="1" s="1"/>
  <c r="N370" i="1"/>
  <c r="N369" i="1" s="1"/>
  <c r="G270" i="1"/>
  <c r="G57" i="1" s="1"/>
  <c r="U232" i="1"/>
  <c r="U231" i="1" s="1"/>
  <c r="U230" i="1" s="1"/>
  <c r="U229" i="1" s="1"/>
  <c r="U223" i="1" s="1"/>
  <c r="U222" i="1" s="1"/>
  <c r="S231" i="1"/>
  <c r="S230" i="1" s="1"/>
  <c r="S229" i="1" s="1"/>
  <c r="S223" i="1" s="1"/>
  <c r="S222" i="1" s="1"/>
  <c r="U206" i="1"/>
  <c r="U205" i="1" s="1"/>
  <c r="U202" i="1" s="1"/>
  <c r="U201" i="1" s="1"/>
  <c r="U200" i="1" s="1"/>
  <c r="S205" i="1"/>
  <c r="S202" i="1" s="1"/>
  <c r="S201" i="1" s="1"/>
  <c r="S200" i="1" s="1"/>
  <c r="S199" i="1" s="1"/>
  <c r="U115" i="1"/>
  <c r="U114" i="1" s="1"/>
  <c r="U110" i="1" s="1"/>
  <c r="U109" i="1" s="1"/>
  <c r="U108" i="1" s="1"/>
  <c r="U102" i="1" s="1"/>
  <c r="S114" i="1"/>
  <c r="S110" i="1" s="1"/>
  <c r="S109" i="1" s="1"/>
  <c r="S108" i="1" s="1"/>
  <c r="H58" i="1"/>
  <c r="Q157" i="1"/>
  <c r="N476" i="1"/>
  <c r="N475" i="1" s="1"/>
  <c r="N472" i="1" s="1"/>
  <c r="N471" i="1" s="1"/>
  <c r="N470" i="1" s="1"/>
  <c r="N469" i="1" s="1"/>
  <c r="L475" i="1"/>
  <c r="L472" i="1" s="1"/>
  <c r="L471" i="1" s="1"/>
  <c r="L470" i="1" s="1"/>
  <c r="L469" i="1" s="1"/>
  <c r="Z370" i="1"/>
  <c r="Z369" i="1" s="1"/>
  <c r="P270" i="1"/>
  <c r="M198" i="1"/>
  <c r="M57" i="1" s="1"/>
  <c r="N131" i="1"/>
  <c r="N130" i="1" s="1"/>
  <c r="N127" i="1" s="1"/>
  <c r="N126" i="1" s="1"/>
  <c r="L130" i="1"/>
  <c r="L127" i="1" s="1"/>
  <c r="L126" i="1" s="1"/>
  <c r="N44" i="1"/>
  <c r="N43" i="1" s="1"/>
  <c r="N36" i="1" s="1"/>
  <c r="N35" i="1" s="1"/>
  <c r="N34" i="1" s="1"/>
  <c r="N33" i="1" s="1"/>
  <c r="L43" i="1"/>
  <c r="L36" i="1" s="1"/>
  <c r="L35" i="1" s="1"/>
  <c r="L34" i="1" s="1"/>
  <c r="L33" i="1" s="1"/>
  <c r="Q270" i="1"/>
  <c r="N253" i="1"/>
  <c r="N252" i="1" s="1"/>
  <c r="L252" i="1"/>
  <c r="L261" i="1"/>
  <c r="L260" i="1" s="1"/>
  <c r="L254" i="1" s="1"/>
  <c r="N211" i="1"/>
  <c r="N210" i="1" s="1"/>
  <c r="N209" i="1" s="1"/>
  <c r="N208" i="1" s="1"/>
  <c r="N207" i="1" s="1"/>
  <c r="L210" i="1"/>
  <c r="L209" i="1" s="1"/>
  <c r="L208" i="1" s="1"/>
  <c r="L207" i="1" s="1"/>
  <c r="H199" i="1"/>
  <c r="H198" i="1" s="1"/>
  <c r="U190" i="1"/>
  <c r="U189" i="1" s="1"/>
  <c r="U188" i="1" s="1"/>
  <c r="U187" i="1" s="1"/>
  <c r="U186" i="1" s="1"/>
  <c r="U185" i="1" s="1"/>
  <c r="S189" i="1"/>
  <c r="S188" i="1" s="1"/>
  <c r="S187" i="1" s="1"/>
  <c r="S186" i="1" s="1"/>
  <c r="S185" i="1" s="1"/>
  <c r="S157" i="1" s="1"/>
  <c r="U17" i="1"/>
  <c r="U16" i="1" s="1"/>
  <c r="U15" i="1" s="1"/>
  <c r="U14" i="1" s="1"/>
  <c r="U13" i="1" s="1"/>
  <c r="U12" i="1" s="1"/>
  <c r="S16" i="1"/>
  <c r="S15" i="1" s="1"/>
  <c r="S14" i="1" s="1"/>
  <c r="S13" i="1" s="1"/>
  <c r="S12" i="1" s="1"/>
  <c r="N497" i="1"/>
  <c r="N496" i="1" s="1"/>
  <c r="N495" i="1" s="1"/>
  <c r="N494" i="1" s="1"/>
  <c r="L496" i="1"/>
  <c r="L495" i="1" s="1"/>
  <c r="L494" i="1" s="1"/>
  <c r="P58" i="1"/>
  <c r="O198" i="1"/>
  <c r="N73" i="1"/>
  <c r="N72" i="1" s="1"/>
  <c r="N71" i="1" s="1"/>
  <c r="N63" i="1" s="1"/>
  <c r="L202" i="1"/>
  <c r="L201" i="1" s="1"/>
  <c r="L200" i="1" s="1"/>
  <c r="L199" i="1" s="1"/>
  <c r="S36" i="1"/>
  <c r="S35" i="1" s="1"/>
  <c r="N159" i="1"/>
  <c r="N158" i="1" s="1"/>
  <c r="N110" i="1"/>
  <c r="N109" i="1" s="1"/>
  <c r="N108" i="1" s="1"/>
  <c r="C16" i="3"/>
  <c r="Q599" i="2"/>
  <c r="Q598" i="2" s="1"/>
  <c r="P598" i="2"/>
  <c r="J599" i="2"/>
  <c r="J598" i="2" s="1"/>
  <c r="I598" i="2"/>
  <c r="P589" i="2"/>
  <c r="I1066" i="1" l="1"/>
  <c r="L270" i="1"/>
  <c r="Z57" i="1"/>
  <c r="Z1057" i="1"/>
  <c r="Z1060" i="1" s="1"/>
  <c r="U540" i="1"/>
  <c r="U539" i="1"/>
  <c r="L120" i="1"/>
  <c r="L102" i="1" s="1"/>
  <c r="L58" i="1" s="1"/>
  <c r="U917" i="1"/>
  <c r="N199" i="1"/>
  <c r="N198" i="1" s="1"/>
  <c r="U199" i="1"/>
  <c r="U198" i="1" s="1"/>
  <c r="G1057" i="1"/>
  <c r="G1069" i="1" s="1"/>
  <c r="X1010" i="1"/>
  <c r="X1057" i="1" s="1"/>
  <c r="X1060" i="1" s="1"/>
  <c r="X1011" i="1"/>
  <c r="U626" i="1"/>
  <c r="U618" i="1" s="1"/>
  <c r="N831" i="1"/>
  <c r="N830" i="1" s="1"/>
  <c r="N829" i="1" s="1"/>
  <c r="N795" i="1" s="1"/>
  <c r="U854" i="1"/>
  <c r="U853" i="1" s="1"/>
  <c r="S1059" i="1"/>
  <c r="S1025" i="1"/>
  <c r="S1024" i="1" s="1"/>
  <c r="S1023" i="1" s="1"/>
  <c r="S1022" i="1" s="1"/>
  <c r="S1011" i="1" s="1"/>
  <c r="N120" i="1"/>
  <c r="L411" i="1"/>
  <c r="L400" i="1" s="1"/>
  <c r="S198" i="1"/>
  <c r="S57" i="1" s="1"/>
  <c r="N477" i="1"/>
  <c r="L1059" i="1"/>
  <c r="N157" i="1"/>
  <c r="U1010" i="1"/>
  <c r="N630" i="1"/>
  <c r="N629" i="1" s="1"/>
  <c r="N628" i="1" s="1"/>
  <c r="N627" i="1" s="1"/>
  <c r="L658" i="1"/>
  <c r="L657" i="1" s="1"/>
  <c r="S854" i="1"/>
  <c r="S853" i="1" s="1"/>
  <c r="S831" i="1" s="1"/>
  <c r="S830" i="1" s="1"/>
  <c r="S829" i="1" s="1"/>
  <c r="S907" i="1"/>
  <c r="S906" i="1" s="1"/>
  <c r="S905" i="1" s="1"/>
  <c r="S904" i="1" s="1"/>
  <c r="S903" i="1" s="1"/>
  <c r="S956" i="1"/>
  <c r="U1025" i="1"/>
  <c r="U1024" i="1" s="1"/>
  <c r="U1023" i="1" s="1"/>
  <c r="U1022" i="1" s="1"/>
  <c r="U1011" i="1" s="1"/>
  <c r="U1059" i="1"/>
  <c r="L487" i="1"/>
  <c r="H446" i="1"/>
  <c r="N680" i="1"/>
  <c r="N676" i="1" s="1"/>
  <c r="N658" i="1" s="1"/>
  <c r="N657" i="1" s="1"/>
  <c r="F1011" i="1"/>
  <c r="F1010" i="1"/>
  <c r="F1057" i="1" s="1"/>
  <c r="Z1011" i="1"/>
  <c r="S280" i="1"/>
  <c r="S279" i="1" s="1"/>
  <c r="S272" i="1" s="1"/>
  <c r="S271" i="1" s="1"/>
  <c r="S270" i="1" s="1"/>
  <c r="L460" i="1"/>
  <c r="L459" i="1" s="1"/>
  <c r="L453" i="1" s="1"/>
  <c r="N102" i="1"/>
  <c r="N58" i="1" s="1"/>
  <c r="H57" i="1"/>
  <c r="U831" i="1"/>
  <c r="U830" i="1" s="1"/>
  <c r="U829" i="1" s="1"/>
  <c r="U795" i="1" s="1"/>
  <c r="S626" i="1"/>
  <c r="S618" i="1" s="1"/>
  <c r="L831" i="1"/>
  <c r="L830" i="1" s="1"/>
  <c r="L829" i="1" s="1"/>
  <c r="L795" i="1" s="1"/>
  <c r="L925" i="1"/>
  <c r="L917" i="1" s="1"/>
  <c r="M1057" i="1"/>
  <c r="M1064" i="1" s="1"/>
  <c r="H626" i="1"/>
  <c r="H618" i="1" s="1"/>
  <c r="H1057" i="1" s="1"/>
  <c r="H1060" i="1" s="1"/>
  <c r="S34" i="1"/>
  <c r="S33" i="1" s="1"/>
  <c r="L198" i="1"/>
  <c r="P57" i="1"/>
  <c r="P1057" i="1" s="1"/>
  <c r="P1060" i="1" s="1"/>
  <c r="S446" i="1"/>
  <c r="L498" i="1"/>
  <c r="S540" i="1"/>
  <c r="S539" i="1"/>
  <c r="U34" i="1"/>
  <c r="U33" i="1" s="1"/>
  <c r="N325" i="1"/>
  <c r="N324" i="1" s="1"/>
  <c r="N318" i="1" s="1"/>
  <c r="N270" i="1" s="1"/>
  <c r="S765" i="1"/>
  <c r="S764" i="1" s="1"/>
  <c r="S732" i="1"/>
  <c r="S731" i="1" s="1"/>
  <c r="N1015" i="1"/>
  <c r="N1014" i="1" s="1"/>
  <c r="N1013" i="1" s="1"/>
  <c r="N1012" i="1" s="1"/>
  <c r="N1059" i="1"/>
  <c r="L245" i="1"/>
  <c r="L241" i="1" s="1"/>
  <c r="L240" i="1" s="1"/>
  <c r="L239" i="1" s="1"/>
  <c r="N391" i="1"/>
  <c r="N390" i="1" s="1"/>
  <c r="N389" i="1" s="1"/>
  <c r="N388" i="1" s="1"/>
  <c r="L630" i="1"/>
  <c r="L629" i="1" s="1"/>
  <c r="L628" i="1" s="1"/>
  <c r="L627" i="1" s="1"/>
  <c r="L626" i="1" s="1"/>
  <c r="L618" i="1" s="1"/>
  <c r="N925" i="1"/>
  <c r="N917" i="1" s="1"/>
  <c r="U907" i="1"/>
  <c r="U906" i="1" s="1"/>
  <c r="U905" i="1" s="1"/>
  <c r="U904" i="1" s="1"/>
  <c r="U903" i="1" s="1"/>
  <c r="N487" i="1"/>
  <c r="L477" i="1"/>
  <c r="S812" i="1"/>
  <c r="S795" i="1" s="1"/>
  <c r="S917" i="1"/>
  <c r="U280" i="1"/>
  <c r="U279" i="1" s="1"/>
  <c r="U272" i="1" s="1"/>
  <c r="U271" i="1" s="1"/>
  <c r="U270" i="1" s="1"/>
  <c r="N460" i="1"/>
  <c r="N459" i="1" s="1"/>
  <c r="N453" i="1" s="1"/>
  <c r="N446" i="1" s="1"/>
  <c r="L1022" i="1"/>
  <c r="L1011" i="1" s="1"/>
  <c r="E19" i="4"/>
  <c r="E13" i="4"/>
  <c r="E12" i="4"/>
  <c r="U57" i="1" l="1"/>
  <c r="N57" i="1"/>
  <c r="L446" i="1"/>
  <c r="L57" i="1" s="1"/>
  <c r="U1057" i="1"/>
  <c r="U1060" i="1" s="1"/>
  <c r="S1010" i="1"/>
  <c r="S1057" i="1" s="1"/>
  <c r="S1060" i="1" s="1"/>
  <c r="N1010" i="1"/>
  <c r="N1011" i="1"/>
  <c r="L1010" i="1"/>
  <c r="N626" i="1"/>
  <c r="N618" i="1" s="1"/>
  <c r="Q418" i="2"/>
  <c r="Q417" i="2"/>
  <c r="P417" i="2"/>
  <c r="J418" i="2"/>
  <c r="J417" i="2" s="1"/>
  <c r="I417" i="2"/>
  <c r="J409" i="2"/>
  <c r="J408" i="2" s="1"/>
  <c r="I408" i="2"/>
  <c r="I407" i="2"/>
  <c r="I406" i="2"/>
  <c r="I405" i="2"/>
  <c r="J115" i="2"/>
  <c r="J114" i="2" s="1"/>
  <c r="I114" i="2"/>
  <c r="I383" i="2"/>
  <c r="I378" i="2"/>
  <c r="J386" i="2"/>
  <c r="J384" i="2"/>
  <c r="I384" i="2"/>
  <c r="J381" i="2"/>
  <c r="J379" i="2" s="1"/>
  <c r="I379" i="2"/>
  <c r="I364" i="2"/>
  <c r="I310" i="2"/>
  <c r="J312" i="2"/>
  <c r="I345" i="2"/>
  <c r="I442" i="2"/>
  <c r="N1057" i="1" l="1"/>
  <c r="N1060" i="1" s="1"/>
  <c r="L1057" i="1"/>
  <c r="L1060" i="1" s="1"/>
  <c r="P596" i="2"/>
  <c r="P594" i="2"/>
  <c r="P592" i="2"/>
  <c r="P590" i="2"/>
  <c r="P588" i="2"/>
  <c r="Q587" i="2"/>
  <c r="Q586" i="2" s="1"/>
  <c r="P586" i="2"/>
  <c r="P584" i="2"/>
  <c r="P582" i="2"/>
  <c r="P579" i="2"/>
  <c r="P577" i="2"/>
  <c r="P575" i="2"/>
  <c r="P571" i="2"/>
  <c r="P569" i="2"/>
  <c r="P567" i="2"/>
  <c r="P562" i="2"/>
  <c r="P560" i="2"/>
  <c r="P558" i="2"/>
  <c r="P556" i="2"/>
  <c r="P552" i="2"/>
  <c r="P549" i="2"/>
  <c r="P545" i="2"/>
  <c r="P541" i="2"/>
  <c r="P539" i="2"/>
  <c r="P537" i="2"/>
  <c r="P534" i="2"/>
  <c r="P531" i="2"/>
  <c r="P529" i="2"/>
  <c r="P527" i="2"/>
  <c r="P525" i="2"/>
  <c r="P523" i="2"/>
  <c r="P521" i="2"/>
  <c r="P519" i="2"/>
  <c r="P517" i="2"/>
  <c r="P515" i="2"/>
  <c r="P511" i="2"/>
  <c r="P506" i="2"/>
  <c r="P505" i="2" s="1"/>
  <c r="P504" i="2" s="1"/>
  <c r="P501" i="2"/>
  <c r="P500" i="2" s="1"/>
  <c r="P499" i="2" s="1"/>
  <c r="P497" i="2"/>
  <c r="P495" i="2"/>
  <c r="P494" i="2" s="1"/>
  <c r="P492" i="2"/>
  <c r="P489" i="2"/>
  <c r="P487" i="2"/>
  <c r="P485" i="2"/>
  <c r="P483" i="2"/>
  <c r="P480" i="2"/>
  <c r="P478" i="2"/>
  <c r="P476" i="2"/>
  <c r="P474" i="2"/>
  <c r="P472" i="2"/>
  <c r="P468" i="2"/>
  <c r="P466" i="2"/>
  <c r="P464" i="2"/>
  <c r="P462" i="2"/>
  <c r="P457" i="2"/>
  <c r="P456" i="2" s="1"/>
  <c r="P455" i="2" s="1"/>
  <c r="P453" i="2"/>
  <c r="P452" i="2" s="1"/>
  <c r="P451" i="2" s="1"/>
  <c r="P449" i="2"/>
  <c r="P447" i="2"/>
  <c r="Q444" i="2"/>
  <c r="Q443" i="2" s="1"/>
  <c r="P443" i="2"/>
  <c r="P441" i="2"/>
  <c r="P440" i="2"/>
  <c r="P439" i="2" s="1"/>
  <c r="P436" i="2"/>
  <c r="P431" i="2"/>
  <c r="P429" i="2"/>
  <c r="P427" i="2"/>
  <c r="P423" i="2"/>
  <c r="P419" i="2"/>
  <c r="P415" i="2"/>
  <c r="P413" i="2"/>
  <c r="P410" i="2"/>
  <c r="P402" i="2" s="1"/>
  <c r="Q404" i="2"/>
  <c r="P403" i="2"/>
  <c r="Q401" i="2"/>
  <c r="Q399" i="2" s="1"/>
  <c r="Q398" i="2" s="1"/>
  <c r="P399" i="2"/>
  <c r="P398" i="2" s="1"/>
  <c r="Q397" i="2"/>
  <c r="Q395" i="2" s="1"/>
  <c r="Q394" i="2" s="1"/>
  <c r="P395" i="2"/>
  <c r="P394" i="2"/>
  <c r="Q393" i="2"/>
  <c r="Q391" i="2" s="1"/>
  <c r="Q390" i="2" s="1"/>
  <c r="P391" i="2"/>
  <c r="P390" i="2" s="1"/>
  <c r="P388" i="2"/>
  <c r="Q387" i="2"/>
  <c r="P383" i="2"/>
  <c r="P378" i="2"/>
  <c r="P375" i="2"/>
  <c r="P370" i="2"/>
  <c r="P369" i="2" s="1"/>
  <c r="P366" i="2"/>
  <c r="P363" i="2"/>
  <c r="P359" i="2"/>
  <c r="P355" i="2"/>
  <c r="P354" i="2" s="1"/>
  <c r="P353" i="2" s="1"/>
  <c r="P351" i="2"/>
  <c r="P349" i="2"/>
  <c r="P346" i="2"/>
  <c r="P344" i="2"/>
  <c r="P342" i="2"/>
  <c r="P339" i="2"/>
  <c r="Q337" i="2"/>
  <c r="P336" i="2"/>
  <c r="P332" i="2"/>
  <c r="Q330" i="2"/>
  <c r="P329" i="2"/>
  <c r="Q328" i="2"/>
  <c r="Q327" i="2"/>
  <c r="P326" i="2"/>
  <c r="P323" i="2"/>
  <c r="P320" i="2" s="1"/>
  <c r="P321" i="2"/>
  <c r="Q318" i="2"/>
  <c r="Q317" i="2" s="1"/>
  <c r="Q316" i="2" s="1"/>
  <c r="P317" i="2"/>
  <c r="P316" i="2" s="1"/>
  <c r="Q315" i="2"/>
  <c r="Q314" i="2" s="1"/>
  <c r="P314" i="2"/>
  <c r="Q313" i="2"/>
  <c r="Q311" i="2"/>
  <c r="P310" i="2"/>
  <c r="P309" i="2" s="1"/>
  <c r="Q308" i="2"/>
  <c r="Q307" i="2" s="1"/>
  <c r="P307" i="2"/>
  <c r="Q305" i="2"/>
  <c r="P304" i="2"/>
  <c r="Q302" i="2"/>
  <c r="P301" i="2"/>
  <c r="P297" i="2"/>
  <c r="P295" i="2"/>
  <c r="P293" i="2"/>
  <c r="Q291" i="2"/>
  <c r="Q290" i="2" s="1"/>
  <c r="Q289" i="2" s="1"/>
  <c r="P290" i="2"/>
  <c r="P289" i="2" s="1"/>
  <c r="P287" i="2"/>
  <c r="P285" i="2"/>
  <c r="P282" i="2"/>
  <c r="P280" i="2"/>
  <c r="P277" i="2"/>
  <c r="P274" i="2"/>
  <c r="Q273" i="2"/>
  <c r="Q272" i="2" s="1"/>
  <c r="P272" i="2"/>
  <c r="P270" i="2"/>
  <c r="P268" i="2"/>
  <c r="P265" i="2"/>
  <c r="P263" i="2"/>
  <c r="P261" i="2"/>
  <c r="P259" i="2"/>
  <c r="P254" i="2"/>
  <c r="P250" i="2"/>
  <c r="P246" i="2"/>
  <c r="P245" i="2" s="1"/>
  <c r="P243" i="2"/>
  <c r="P242" i="2" s="1"/>
  <c r="P239" i="2"/>
  <c r="P237" i="2"/>
  <c r="P235" i="2"/>
  <c r="P232" i="2"/>
  <c r="P231" i="2" s="1"/>
  <c r="P228" i="2"/>
  <c r="P227" i="2" s="1"/>
  <c r="P225" i="2"/>
  <c r="P223" i="2"/>
  <c r="P216" i="2"/>
  <c r="P215" i="2" s="1"/>
  <c r="P214" i="2"/>
  <c r="P212" i="2"/>
  <c r="P211" i="2" s="1"/>
  <c r="P209" i="2"/>
  <c r="P207" i="2"/>
  <c r="P205" i="2"/>
  <c r="P201" i="2"/>
  <c r="P198" i="2"/>
  <c r="P195" i="2"/>
  <c r="P192" i="2"/>
  <c r="P191" i="2" s="1"/>
  <c r="P188" i="2"/>
  <c r="P187" i="2" s="1"/>
  <c r="P185" i="2"/>
  <c r="P184" i="2" s="1"/>
  <c r="P182" i="2"/>
  <c r="P181" i="2" s="1"/>
  <c r="Q180" i="2"/>
  <c r="Q179" i="2" s="1"/>
  <c r="P179" i="2"/>
  <c r="P177" i="2"/>
  <c r="P175" i="2"/>
  <c r="P173" i="2"/>
  <c r="P171" i="2"/>
  <c r="P169" i="2"/>
  <c r="P167" i="2"/>
  <c r="Q166" i="2"/>
  <c r="P164" i="2"/>
  <c r="P159" i="2"/>
  <c r="P157" i="2"/>
  <c r="P155" i="2"/>
  <c r="P153" i="2"/>
  <c r="P151" i="2"/>
  <c r="P149" i="2"/>
  <c r="P147" i="2"/>
  <c r="P145" i="2"/>
  <c r="P141" i="2"/>
  <c r="P137" i="2"/>
  <c r="P136" i="2" s="1"/>
  <c r="P135" i="2" s="1"/>
  <c r="P133" i="2"/>
  <c r="P131" i="2"/>
  <c r="P127" i="2"/>
  <c r="P123" i="2"/>
  <c r="Q120" i="2"/>
  <c r="Q119" i="2" s="1"/>
  <c r="Q118" i="2" s="1"/>
  <c r="P119" i="2"/>
  <c r="P118" i="2" s="1"/>
  <c r="Q117" i="2"/>
  <c r="Q116" i="2" s="1"/>
  <c r="P116" i="2"/>
  <c r="Q113" i="2"/>
  <c r="Q112" i="2" s="1"/>
  <c r="P112" i="2"/>
  <c r="P110" i="2"/>
  <c r="P108" i="2"/>
  <c r="P106" i="2"/>
  <c r="Q105" i="2"/>
  <c r="Q104" i="2" s="1"/>
  <c r="P104" i="2"/>
  <c r="P102" i="2"/>
  <c r="P97" i="2"/>
  <c r="P95" i="2"/>
  <c r="P93" i="2"/>
  <c r="P91" i="2"/>
  <c r="P89" i="2"/>
  <c r="P85" i="2" s="1"/>
  <c r="P80" i="2"/>
  <c r="P78" i="2"/>
  <c r="P76" i="2"/>
  <c r="P74" i="2"/>
  <c r="Q72" i="2"/>
  <c r="Q71" i="2" s="1"/>
  <c r="P71" i="2"/>
  <c r="P69" i="2"/>
  <c r="P67" i="2"/>
  <c r="P66" i="2"/>
  <c r="P65" i="2" s="1"/>
  <c r="P63" i="2"/>
  <c r="P60" i="2"/>
  <c r="Q57" i="2"/>
  <c r="Q56" i="2" s="1"/>
  <c r="P56" i="2"/>
  <c r="Q55" i="2"/>
  <c r="Q54" i="2" s="1"/>
  <c r="P54" i="2"/>
  <c r="P50" i="2"/>
  <c r="P47" i="2"/>
  <c r="P43" i="2"/>
  <c r="P40" i="2"/>
  <c r="P38" i="2"/>
  <c r="Q37" i="2"/>
  <c r="Q36" i="2" s="1"/>
  <c r="P36" i="2"/>
  <c r="Q35" i="2"/>
  <c r="Q34" i="2" s="1"/>
  <c r="P34" i="2"/>
  <c r="Q33" i="2"/>
  <c r="Q32" i="2" s="1"/>
  <c r="P32" i="2"/>
  <c r="P30" i="2"/>
  <c r="Q29" i="2"/>
  <c r="Q27" i="2" s="1"/>
  <c r="Q26" i="2" s="1"/>
  <c r="P27" i="2"/>
  <c r="P26" i="2" s="1"/>
  <c r="Q25" i="2"/>
  <c r="Q24" i="2" s="1"/>
  <c r="P24" i="2"/>
  <c r="Q23" i="2"/>
  <c r="Q22" i="2" s="1"/>
  <c r="P22" i="2"/>
  <c r="Q21" i="2"/>
  <c r="Q20" i="2" s="1"/>
  <c r="P20" i="2"/>
  <c r="Q19" i="2"/>
  <c r="Q18" i="2" s="1"/>
  <c r="P18" i="2"/>
  <c r="P16" i="2"/>
  <c r="P14" i="2"/>
  <c r="I596" i="2"/>
  <c r="I594" i="2"/>
  <c r="I592" i="2"/>
  <c r="I590" i="2"/>
  <c r="I588" i="2"/>
  <c r="I586" i="2"/>
  <c r="I584" i="2"/>
  <c r="I582" i="2"/>
  <c r="I579" i="2"/>
  <c r="I577" i="2"/>
  <c r="I575" i="2"/>
  <c r="I571" i="2"/>
  <c r="I569" i="2"/>
  <c r="I567" i="2"/>
  <c r="I562" i="2"/>
  <c r="I560" i="2"/>
  <c r="I558" i="2"/>
  <c r="I556" i="2"/>
  <c r="I552" i="2"/>
  <c r="I549" i="2"/>
  <c r="I545" i="2"/>
  <c r="I544" i="2" s="1"/>
  <c r="I541" i="2"/>
  <c r="I539" i="2"/>
  <c r="I537" i="2"/>
  <c r="I534" i="2"/>
  <c r="I531" i="2"/>
  <c r="I529" i="2"/>
  <c r="I527" i="2"/>
  <c r="I525" i="2"/>
  <c r="I523" i="2"/>
  <c r="I521" i="2"/>
  <c r="I519" i="2"/>
  <c r="I517" i="2"/>
  <c r="I515" i="2"/>
  <c r="I511" i="2"/>
  <c r="I506" i="2"/>
  <c r="I505" i="2" s="1"/>
  <c r="I504" i="2" s="1"/>
  <c r="I501" i="2"/>
  <c r="I500" i="2" s="1"/>
  <c r="I499" i="2" s="1"/>
  <c r="I497" i="2"/>
  <c r="I495" i="2"/>
  <c r="I492" i="2"/>
  <c r="I489" i="2"/>
  <c r="I487" i="2"/>
  <c r="I485" i="2"/>
  <c r="I483" i="2"/>
  <c r="I480" i="2"/>
  <c r="I478" i="2"/>
  <c r="I476" i="2"/>
  <c r="I474" i="2"/>
  <c r="I472" i="2"/>
  <c r="I468" i="2"/>
  <c r="I466" i="2"/>
  <c r="I464" i="2"/>
  <c r="I462" i="2"/>
  <c r="I457" i="2"/>
  <c r="I456" i="2" s="1"/>
  <c r="I455" i="2" s="1"/>
  <c r="I453" i="2"/>
  <c r="I452" i="2" s="1"/>
  <c r="I451" i="2" s="1"/>
  <c r="I449" i="2"/>
  <c r="I447" i="2"/>
  <c r="I443" i="2"/>
  <c r="I441" i="2"/>
  <c r="I440" i="2"/>
  <c r="I439" i="2"/>
  <c r="I436" i="2"/>
  <c r="I431" i="2"/>
  <c r="I429" i="2"/>
  <c r="I427" i="2"/>
  <c r="I423" i="2"/>
  <c r="I419" i="2"/>
  <c r="I415" i="2"/>
  <c r="I413" i="2"/>
  <c r="I410" i="2"/>
  <c r="I403" i="2"/>
  <c r="I399" i="2"/>
  <c r="I398" i="2" s="1"/>
  <c r="I395" i="2"/>
  <c r="I394" i="2" s="1"/>
  <c r="I391" i="2"/>
  <c r="I390" i="2" s="1"/>
  <c r="I388" i="2"/>
  <c r="I375" i="2"/>
  <c r="I370" i="2"/>
  <c r="I369" i="2" s="1"/>
  <c r="I366" i="2"/>
  <c r="I363" i="2"/>
  <c r="I359" i="2"/>
  <c r="I355" i="2"/>
  <c r="I354" i="2" s="1"/>
  <c r="I353" i="2" s="1"/>
  <c r="I351" i="2"/>
  <c r="I349" i="2"/>
  <c r="I346" i="2"/>
  <c r="I344" i="2"/>
  <c r="I342" i="2"/>
  <c r="I339" i="2"/>
  <c r="I336" i="2"/>
  <c r="I332" i="2"/>
  <c r="I329" i="2"/>
  <c r="I326" i="2"/>
  <c r="I323" i="2"/>
  <c r="I321" i="2"/>
  <c r="I314" i="2"/>
  <c r="I307" i="2"/>
  <c r="I304" i="2"/>
  <c r="I301" i="2"/>
  <c r="I297" i="2"/>
  <c r="I295" i="2"/>
  <c r="I293" i="2"/>
  <c r="I290" i="2"/>
  <c r="I289" i="2" s="1"/>
  <c r="I287" i="2"/>
  <c r="I285" i="2"/>
  <c r="I282" i="2"/>
  <c r="I280" i="2"/>
  <c r="I277" i="2"/>
  <c r="I274" i="2"/>
  <c r="I272" i="2"/>
  <c r="I270" i="2"/>
  <c r="I268" i="2"/>
  <c r="I265" i="2"/>
  <c r="I263" i="2"/>
  <c r="I261" i="2"/>
  <c r="I259" i="2"/>
  <c r="I254" i="2"/>
  <c r="I250" i="2"/>
  <c r="I246" i="2"/>
  <c r="I245" i="2" s="1"/>
  <c r="I243" i="2"/>
  <c r="I242" i="2" s="1"/>
  <c r="I239" i="2"/>
  <c r="I237" i="2"/>
  <c r="I235" i="2"/>
  <c r="I232" i="2"/>
  <c r="I231" i="2" s="1"/>
  <c r="I228" i="2"/>
  <c r="I227" i="2" s="1"/>
  <c r="I225" i="2"/>
  <c r="I223" i="2"/>
  <c r="I222" i="2" s="1"/>
  <c r="I216" i="2"/>
  <c r="I215" i="2" s="1"/>
  <c r="I214" i="2" s="1"/>
  <c r="I212" i="2"/>
  <c r="I211" i="2" s="1"/>
  <c r="I209" i="2"/>
  <c r="I207" i="2"/>
  <c r="I205" i="2"/>
  <c r="I201" i="2"/>
  <c r="I198" i="2"/>
  <c r="I195" i="2"/>
  <c r="I192" i="2"/>
  <c r="I191" i="2" s="1"/>
  <c r="I188" i="2"/>
  <c r="I187" i="2" s="1"/>
  <c r="I185" i="2"/>
  <c r="I184" i="2" s="1"/>
  <c r="I182" i="2"/>
  <c r="I181" i="2" s="1"/>
  <c r="I179" i="2"/>
  <c r="I177" i="2"/>
  <c r="I175" i="2"/>
  <c r="I173" i="2"/>
  <c r="I171" i="2"/>
  <c r="I169" i="2"/>
  <c r="I167" i="2"/>
  <c r="I164" i="2"/>
  <c r="I159" i="2"/>
  <c r="I157" i="2"/>
  <c r="I155" i="2"/>
  <c r="I153" i="2"/>
  <c r="I151" i="2"/>
  <c r="I149" i="2"/>
  <c r="I147" i="2"/>
  <c r="I145" i="2"/>
  <c r="I141" i="2"/>
  <c r="I137" i="2"/>
  <c r="I136" i="2" s="1"/>
  <c r="I135" i="2" s="1"/>
  <c r="I133" i="2"/>
  <c r="I131" i="2"/>
  <c r="I127" i="2"/>
  <c r="I123" i="2"/>
  <c r="I119" i="2"/>
  <c r="I118" i="2" s="1"/>
  <c r="I116" i="2"/>
  <c r="I112" i="2"/>
  <c r="I110" i="2"/>
  <c r="I108" i="2"/>
  <c r="I106" i="2"/>
  <c r="I104" i="2"/>
  <c r="I102" i="2"/>
  <c r="I97" i="2"/>
  <c r="I95" i="2"/>
  <c r="I93" i="2"/>
  <c r="I91" i="2"/>
  <c r="I89" i="2"/>
  <c r="I85" i="2" s="1"/>
  <c r="I80" i="2"/>
  <c r="I78" i="2"/>
  <c r="I76" i="2"/>
  <c r="I74" i="2"/>
  <c r="I71" i="2"/>
  <c r="I69" i="2"/>
  <c r="I67" i="2"/>
  <c r="I66" i="2"/>
  <c r="I65" i="2" s="1"/>
  <c r="I63" i="2"/>
  <c r="I60" i="2"/>
  <c r="I56" i="2"/>
  <c r="I54" i="2"/>
  <c r="I50" i="2"/>
  <c r="I47" i="2"/>
  <c r="I43" i="2"/>
  <c r="I40" i="2"/>
  <c r="I38" i="2"/>
  <c r="I36" i="2"/>
  <c r="I34" i="2"/>
  <c r="I32" i="2"/>
  <c r="I30" i="2"/>
  <c r="I27" i="2"/>
  <c r="I26" i="2" s="1"/>
  <c r="I24" i="2"/>
  <c r="I22" i="2"/>
  <c r="I20" i="2"/>
  <c r="I18" i="2"/>
  <c r="I16" i="2"/>
  <c r="I14" i="2"/>
  <c r="I402" i="2" l="1"/>
  <c r="I581" i="2"/>
  <c r="P581" i="2"/>
  <c r="I412" i="2"/>
  <c r="I101" i="2"/>
  <c r="I100" i="2" s="1"/>
  <c r="P101" i="2"/>
  <c r="P130" i="2"/>
  <c r="P129" i="2" s="1"/>
  <c r="P122" i="2"/>
  <c r="P121" i="2" s="1"/>
  <c r="P204" i="2"/>
  <c r="P234" i="2"/>
  <c r="P412" i="2"/>
  <c r="I249" i="2"/>
  <c r="I248" i="2" s="1"/>
  <c r="P42" i="2"/>
  <c r="Q326" i="2"/>
  <c r="P203" i="2"/>
  <c r="Q53" i="2"/>
  <c r="I221" i="2"/>
  <c r="I471" i="2"/>
  <c r="I59" i="2"/>
  <c r="P59" i="2"/>
  <c r="P53" i="2"/>
  <c r="P222" i="2"/>
  <c r="P221" i="2" s="1"/>
  <c r="P230" i="2"/>
  <c r="P241" i="2"/>
  <c r="I122" i="2"/>
  <c r="I121" i="2" s="1"/>
  <c r="P13" i="2"/>
  <c r="P194" i="2"/>
  <c r="P190" i="2" s="1"/>
  <c r="P284" i="2"/>
  <c r="P325" i="2"/>
  <c r="P319" i="2" s="1"/>
  <c r="P348" i="2"/>
  <c r="P365" i="2"/>
  <c r="P482" i="2"/>
  <c r="P276" i="2"/>
  <c r="I130" i="2"/>
  <c r="I129" i="2" s="1"/>
  <c r="P358" i="2"/>
  <c r="P544" i="2"/>
  <c r="P551" i="2"/>
  <c r="I73" i="2"/>
  <c r="I194" i="2"/>
  <c r="I190" i="2" s="1"/>
  <c r="I358" i="2"/>
  <c r="I365" i="2"/>
  <c r="I140" i="2"/>
  <c r="I139" i="2" s="1"/>
  <c r="I348" i="2"/>
  <c r="P249" i="2"/>
  <c r="P248" i="2" s="1"/>
  <c r="P258" i="2"/>
  <c r="I276" i="2"/>
  <c r="P374" i="2"/>
  <c r="P100" i="2"/>
  <c r="P163" i="2"/>
  <c r="P162" i="2" s="1"/>
  <c r="P267" i="2"/>
  <c r="P446" i="2"/>
  <c r="P445" i="2" s="1"/>
  <c r="P471" i="2"/>
  <c r="P470" i="2" s="1"/>
  <c r="P73" i="2"/>
  <c r="P422" i="2"/>
  <c r="P421" i="2" s="1"/>
  <c r="P461" i="2"/>
  <c r="P460" i="2" s="1"/>
  <c r="P510" i="2"/>
  <c r="P566" i="2"/>
  <c r="P292" i="2"/>
  <c r="P435" i="2"/>
  <c r="P434" i="2" s="1"/>
  <c r="P433" i="2" s="1"/>
  <c r="P300" i="2"/>
  <c r="P299" i="2" s="1"/>
  <c r="P335" i="2"/>
  <c r="P140" i="2"/>
  <c r="P139" i="2" s="1"/>
  <c r="I204" i="2"/>
  <c r="I203" i="2" s="1"/>
  <c r="I163" i="2"/>
  <c r="I162" i="2" s="1"/>
  <c r="I234" i="2"/>
  <c r="I230" i="2" s="1"/>
  <c r="I284" i="2"/>
  <c r="I300" i="2"/>
  <c r="I446" i="2"/>
  <c r="I445" i="2" s="1"/>
  <c r="I551" i="2"/>
  <c r="I566" i="2"/>
  <c r="I241" i="2"/>
  <c r="I42" i="2"/>
  <c r="I292" i="2"/>
  <c r="I320" i="2"/>
  <c r="I494" i="2"/>
  <c r="I461" i="2"/>
  <c r="I460" i="2" s="1"/>
  <c r="I422" i="2"/>
  <c r="I421" i="2" s="1"/>
  <c r="I374" i="2"/>
  <c r="I335" i="2"/>
  <c r="I334" i="2" s="1"/>
  <c r="I325" i="2"/>
  <c r="I309" i="2"/>
  <c r="I267" i="2"/>
  <c r="I99" i="2"/>
  <c r="I53" i="2"/>
  <c r="I13" i="2"/>
  <c r="I258" i="2"/>
  <c r="I482" i="2"/>
  <c r="I510" i="2"/>
  <c r="I317" i="2"/>
  <c r="I316" i="2" s="1"/>
  <c r="I435" i="2"/>
  <c r="I434" i="2" s="1"/>
  <c r="I509" i="2" l="1"/>
  <c r="I503" i="2" s="1"/>
  <c r="P220" i="2"/>
  <c r="I470" i="2"/>
  <c r="I459" i="2" s="1"/>
  <c r="P334" i="2"/>
  <c r="P459" i="2"/>
  <c r="I58" i="2"/>
  <c r="P58" i="2"/>
  <c r="P99" i="2"/>
  <c r="P12" i="2"/>
  <c r="I319" i="2"/>
  <c r="I220" i="2"/>
  <c r="I357" i="2"/>
  <c r="P161" i="2"/>
  <c r="I433" i="2"/>
  <c r="P509" i="2"/>
  <c r="P503" i="2" s="1"/>
  <c r="P357" i="2"/>
  <c r="P600" i="2"/>
  <c r="P373" i="2"/>
  <c r="P372" i="2" s="1"/>
  <c r="P257" i="2"/>
  <c r="I257" i="2"/>
  <c r="I161" i="2"/>
  <c r="I373" i="2"/>
  <c r="I372" i="2" s="1"/>
  <c r="I600" i="2"/>
  <c r="I299" i="2"/>
  <c r="I12" i="2"/>
  <c r="P11" i="2" l="1"/>
  <c r="I11" i="2"/>
  <c r="P256" i="2"/>
  <c r="P564" i="2" s="1"/>
  <c r="P601" i="2" s="1"/>
  <c r="I256" i="2"/>
  <c r="I564" i="2" s="1"/>
  <c r="I601" i="2" s="1"/>
  <c r="G595" i="2" l="1"/>
  <c r="G585" i="2" l="1"/>
  <c r="H587" i="2"/>
  <c r="G586" i="2"/>
  <c r="H586" i="2" l="1"/>
  <c r="J587" i="2"/>
  <c r="J586" i="2" s="1"/>
  <c r="K310" i="2"/>
  <c r="L310" i="2"/>
  <c r="M310" i="2"/>
  <c r="N310" i="2"/>
  <c r="R310" i="2"/>
  <c r="S310" i="2"/>
  <c r="T310" i="2"/>
  <c r="U310" i="2"/>
  <c r="G318" i="2"/>
  <c r="G317" i="2" s="1"/>
  <c r="G316" i="2" s="1"/>
  <c r="U259" i="2"/>
  <c r="H318" i="2" l="1"/>
  <c r="G440" i="2"/>
  <c r="G439" i="2" s="1"/>
  <c r="T597" i="2"/>
  <c r="M597" i="2"/>
  <c r="F597" i="2"/>
  <c r="H597" i="2" s="1"/>
  <c r="U596" i="2"/>
  <c r="S596" i="2"/>
  <c r="R596" i="2"/>
  <c r="N596" i="2"/>
  <c r="L596" i="2"/>
  <c r="K596" i="2"/>
  <c r="G596" i="2"/>
  <c r="E596" i="2"/>
  <c r="D596" i="2"/>
  <c r="U595" i="2"/>
  <c r="U594" i="2" s="1"/>
  <c r="T595" i="2"/>
  <c r="N595" i="2"/>
  <c r="N594" i="2" s="1"/>
  <c r="M595" i="2"/>
  <c r="M594" i="2" s="1"/>
  <c r="E595" i="2"/>
  <c r="F595" i="2" s="1"/>
  <c r="T594" i="2"/>
  <c r="S594" i="2"/>
  <c r="R594" i="2"/>
  <c r="L594" i="2"/>
  <c r="K594" i="2"/>
  <c r="G594" i="2"/>
  <c r="D594" i="2"/>
  <c r="T593" i="2"/>
  <c r="M593" i="2"/>
  <c r="O593" i="2" s="1"/>
  <c r="E593" i="2"/>
  <c r="F593" i="2" s="1"/>
  <c r="F592" i="2" s="1"/>
  <c r="U592" i="2"/>
  <c r="S592" i="2"/>
  <c r="R592" i="2"/>
  <c r="N592" i="2"/>
  <c r="M592" i="2"/>
  <c r="L592" i="2"/>
  <c r="K592" i="2"/>
  <c r="G592" i="2"/>
  <c r="D592" i="2"/>
  <c r="T591" i="2"/>
  <c r="M591" i="2"/>
  <c r="U590" i="2"/>
  <c r="S590" i="2"/>
  <c r="R590" i="2"/>
  <c r="N590" i="2"/>
  <c r="L590" i="2"/>
  <c r="K590" i="2"/>
  <c r="G590" i="2"/>
  <c r="E590" i="2"/>
  <c r="D590" i="2"/>
  <c r="T589" i="2"/>
  <c r="V589" i="2" s="1"/>
  <c r="V588" i="2" s="1"/>
  <c r="K589" i="2"/>
  <c r="F589" i="2"/>
  <c r="F588" i="2" s="1"/>
  <c r="U588" i="2"/>
  <c r="S588" i="2"/>
  <c r="R588" i="2"/>
  <c r="N588" i="2"/>
  <c r="L588" i="2"/>
  <c r="G588" i="2"/>
  <c r="E588" i="2"/>
  <c r="D588" i="2"/>
  <c r="T585" i="2"/>
  <c r="M585" i="2"/>
  <c r="O585" i="2" s="1"/>
  <c r="F585" i="2"/>
  <c r="F584" i="2" s="1"/>
  <c r="U584" i="2"/>
  <c r="S584" i="2"/>
  <c r="R584" i="2"/>
  <c r="N584" i="2"/>
  <c r="L584" i="2"/>
  <c r="K584" i="2"/>
  <c r="G584" i="2"/>
  <c r="E584" i="2"/>
  <c r="D584" i="2"/>
  <c r="T583" i="2"/>
  <c r="M583" i="2"/>
  <c r="M582" i="2" s="1"/>
  <c r="D583" i="2"/>
  <c r="F583" i="2" s="1"/>
  <c r="U582" i="2"/>
  <c r="S582" i="2"/>
  <c r="R582" i="2"/>
  <c r="N582" i="2"/>
  <c r="L582" i="2"/>
  <c r="K582" i="2"/>
  <c r="G582" i="2"/>
  <c r="E582" i="2"/>
  <c r="T580" i="2"/>
  <c r="V580" i="2" s="1"/>
  <c r="V579" i="2" s="1"/>
  <c r="M580" i="2"/>
  <c r="M579" i="2" s="1"/>
  <c r="F580" i="2"/>
  <c r="H580" i="2" s="1"/>
  <c r="U579" i="2"/>
  <c r="S579" i="2"/>
  <c r="R579" i="2"/>
  <c r="N579" i="2"/>
  <c r="L579" i="2"/>
  <c r="K579" i="2"/>
  <c r="G579" i="2"/>
  <c r="E579" i="2"/>
  <c r="D579" i="2"/>
  <c r="T578" i="2"/>
  <c r="V578" i="2" s="1"/>
  <c r="V577" i="2" s="1"/>
  <c r="M578" i="2"/>
  <c r="O578" i="2" s="1"/>
  <c r="D578" i="2"/>
  <c r="U577" i="2"/>
  <c r="S577" i="2"/>
  <c r="R577" i="2"/>
  <c r="N577" i="2"/>
  <c r="L577" i="2"/>
  <c r="K577" i="2"/>
  <c r="G577" i="2"/>
  <c r="E577" i="2"/>
  <c r="T576" i="2"/>
  <c r="M576" i="2"/>
  <c r="F576" i="2"/>
  <c r="F575" i="2" s="1"/>
  <c r="U575" i="2"/>
  <c r="S575" i="2"/>
  <c r="R575" i="2"/>
  <c r="N575" i="2"/>
  <c r="L575" i="2"/>
  <c r="K575" i="2"/>
  <c r="G575" i="2"/>
  <c r="E575" i="2"/>
  <c r="D575" i="2"/>
  <c r="T574" i="2"/>
  <c r="V574" i="2" s="1"/>
  <c r="M574" i="2"/>
  <c r="O574" i="2" s="1"/>
  <c r="Q574" i="2" s="1"/>
  <c r="F574" i="2"/>
  <c r="H574" i="2" s="1"/>
  <c r="J574" i="2" s="1"/>
  <c r="T573" i="2"/>
  <c r="V573" i="2" s="1"/>
  <c r="M573" i="2"/>
  <c r="O573" i="2" s="1"/>
  <c r="Q573" i="2" s="1"/>
  <c r="F573" i="2"/>
  <c r="H573" i="2" s="1"/>
  <c r="J573" i="2" s="1"/>
  <c r="T572" i="2"/>
  <c r="V572" i="2" s="1"/>
  <c r="M572" i="2"/>
  <c r="F572" i="2"/>
  <c r="H572" i="2" s="1"/>
  <c r="J572" i="2" s="1"/>
  <c r="U571" i="2"/>
  <c r="S571" i="2"/>
  <c r="R571" i="2"/>
  <c r="N571" i="2"/>
  <c r="L571" i="2"/>
  <c r="K571" i="2"/>
  <c r="G571" i="2"/>
  <c r="E571" i="2"/>
  <c r="D571" i="2"/>
  <c r="T570" i="2"/>
  <c r="M570" i="2"/>
  <c r="F570" i="2"/>
  <c r="H570" i="2" s="1"/>
  <c r="U569" i="2"/>
  <c r="S569" i="2"/>
  <c r="R569" i="2"/>
  <c r="N569" i="2"/>
  <c r="L569" i="2"/>
  <c r="K569" i="2"/>
  <c r="G569" i="2"/>
  <c r="E569" i="2"/>
  <c r="D569" i="2"/>
  <c r="T568" i="2"/>
  <c r="M568" i="2"/>
  <c r="F568" i="2"/>
  <c r="F567" i="2" s="1"/>
  <c r="U567" i="2"/>
  <c r="S567" i="2"/>
  <c r="R567" i="2"/>
  <c r="N567" i="2"/>
  <c r="L567" i="2"/>
  <c r="K567" i="2"/>
  <c r="G567" i="2"/>
  <c r="E567" i="2"/>
  <c r="D567" i="2"/>
  <c r="T563" i="2"/>
  <c r="M563" i="2"/>
  <c r="F563" i="2"/>
  <c r="H563" i="2" s="1"/>
  <c r="U562" i="2"/>
  <c r="S562" i="2"/>
  <c r="R562" i="2"/>
  <c r="N562" i="2"/>
  <c r="L562" i="2"/>
  <c r="K562" i="2"/>
  <c r="G562" i="2"/>
  <c r="E562" i="2"/>
  <c r="D562" i="2"/>
  <c r="T561" i="2"/>
  <c r="M561" i="2"/>
  <c r="F561" i="2"/>
  <c r="U560" i="2"/>
  <c r="S560" i="2"/>
  <c r="R560" i="2"/>
  <c r="N560" i="2"/>
  <c r="L560" i="2"/>
  <c r="K560" i="2"/>
  <c r="G560" i="2"/>
  <c r="E560" i="2"/>
  <c r="D560" i="2"/>
  <c r="T559" i="2"/>
  <c r="V559" i="2" s="1"/>
  <c r="V558" i="2" s="1"/>
  <c r="M559" i="2"/>
  <c r="M558" i="2" s="1"/>
  <c r="D559" i="2"/>
  <c r="F559" i="2" s="1"/>
  <c r="U558" i="2"/>
  <c r="S558" i="2"/>
  <c r="R558" i="2"/>
  <c r="N558" i="2"/>
  <c r="L558" i="2"/>
  <c r="K558" i="2"/>
  <c r="G558" i="2"/>
  <c r="E558" i="2"/>
  <c r="T557" i="2"/>
  <c r="M557" i="2"/>
  <c r="O557" i="2" s="1"/>
  <c r="D557" i="2"/>
  <c r="U556" i="2"/>
  <c r="S556" i="2"/>
  <c r="R556" i="2"/>
  <c r="N556" i="2"/>
  <c r="L556" i="2"/>
  <c r="K556" i="2"/>
  <c r="G556" i="2"/>
  <c r="E556" i="2"/>
  <c r="T555" i="2"/>
  <c r="V555" i="2" s="1"/>
  <c r="M555" i="2"/>
  <c r="O555" i="2" s="1"/>
  <c r="Q555" i="2" s="1"/>
  <c r="F555" i="2"/>
  <c r="H555" i="2" s="1"/>
  <c r="J555" i="2" s="1"/>
  <c r="R554" i="2"/>
  <c r="K554" i="2"/>
  <c r="M554" i="2" s="1"/>
  <c r="O554" i="2" s="1"/>
  <c r="Q554" i="2" s="1"/>
  <c r="D554" i="2"/>
  <c r="D552" i="2" s="1"/>
  <c r="T553" i="2"/>
  <c r="M553" i="2"/>
  <c r="O553" i="2" s="1"/>
  <c r="Q553" i="2" s="1"/>
  <c r="F553" i="2"/>
  <c r="U552" i="2"/>
  <c r="S552" i="2"/>
  <c r="N552" i="2"/>
  <c r="L552" i="2"/>
  <c r="G552" i="2"/>
  <c r="E552" i="2"/>
  <c r="T550" i="2"/>
  <c r="V550" i="2" s="1"/>
  <c r="V549" i="2" s="1"/>
  <c r="M550" i="2"/>
  <c r="F550" i="2"/>
  <c r="U549" i="2"/>
  <c r="S549" i="2"/>
  <c r="R549" i="2"/>
  <c r="N549" i="2"/>
  <c r="L549" i="2"/>
  <c r="K549" i="2"/>
  <c r="G549" i="2"/>
  <c r="E549" i="2"/>
  <c r="D549" i="2"/>
  <c r="V548" i="2"/>
  <c r="O548" i="2"/>
  <c r="Q548" i="2" s="1"/>
  <c r="F548" i="2"/>
  <c r="H548" i="2" s="1"/>
  <c r="J548" i="2" s="1"/>
  <c r="T547" i="2"/>
  <c r="V547" i="2" s="1"/>
  <c r="M547" i="2"/>
  <c r="O547" i="2" s="1"/>
  <c r="Q547" i="2" s="1"/>
  <c r="F547" i="2"/>
  <c r="H547" i="2" s="1"/>
  <c r="J547" i="2" s="1"/>
  <c r="T546" i="2"/>
  <c r="M546" i="2"/>
  <c r="F546" i="2"/>
  <c r="H546" i="2" s="1"/>
  <c r="J546" i="2" s="1"/>
  <c r="U545" i="2"/>
  <c r="S545" i="2"/>
  <c r="R545" i="2"/>
  <c r="N545" i="2"/>
  <c r="L545" i="2"/>
  <c r="K545" i="2"/>
  <c r="G545" i="2"/>
  <c r="E545" i="2"/>
  <c r="D545" i="2"/>
  <c r="T543" i="2"/>
  <c r="V543" i="2" s="1"/>
  <c r="M543" i="2"/>
  <c r="O543" i="2" s="1"/>
  <c r="Q543" i="2" s="1"/>
  <c r="F543" i="2"/>
  <c r="H543" i="2" s="1"/>
  <c r="J543" i="2" s="1"/>
  <c r="T542" i="2"/>
  <c r="M542" i="2"/>
  <c r="O542" i="2" s="1"/>
  <c r="Q542" i="2" s="1"/>
  <c r="F542" i="2"/>
  <c r="H542" i="2" s="1"/>
  <c r="J542" i="2" s="1"/>
  <c r="U541" i="2"/>
  <c r="S541" i="2"/>
  <c r="R541" i="2"/>
  <c r="N541" i="2"/>
  <c r="L541" i="2"/>
  <c r="K541" i="2"/>
  <c r="G541" i="2"/>
  <c r="E541" i="2"/>
  <c r="D541" i="2"/>
  <c r="T540" i="2"/>
  <c r="V540" i="2" s="1"/>
  <c r="V539" i="2" s="1"/>
  <c r="M540" i="2"/>
  <c r="M539" i="2" s="1"/>
  <c r="F540" i="2"/>
  <c r="U539" i="2"/>
  <c r="S539" i="2"/>
  <c r="R539" i="2"/>
  <c r="N539" i="2"/>
  <c r="L539" i="2"/>
  <c r="K539" i="2"/>
  <c r="G539" i="2"/>
  <c r="E539" i="2"/>
  <c r="D539" i="2"/>
  <c r="T538" i="2"/>
  <c r="T537" i="2" s="1"/>
  <c r="M538" i="2"/>
  <c r="M537" i="2" s="1"/>
  <c r="F538" i="2"/>
  <c r="U537" i="2"/>
  <c r="S537" i="2"/>
  <c r="R537" i="2"/>
  <c r="N537" i="2"/>
  <c r="L537" i="2"/>
  <c r="K537" i="2"/>
  <c r="G537" i="2"/>
  <c r="E537" i="2"/>
  <c r="D537" i="2"/>
  <c r="T536" i="2"/>
  <c r="V536" i="2" s="1"/>
  <c r="M536" i="2"/>
  <c r="F536" i="2"/>
  <c r="H536" i="2" s="1"/>
  <c r="J536" i="2" s="1"/>
  <c r="T535" i="2"/>
  <c r="V535" i="2" s="1"/>
  <c r="M535" i="2"/>
  <c r="O535" i="2" s="1"/>
  <c r="Q535" i="2" s="1"/>
  <c r="F535" i="2"/>
  <c r="H535" i="2" s="1"/>
  <c r="U534" i="2"/>
  <c r="S534" i="2"/>
  <c r="R534" i="2"/>
  <c r="N534" i="2"/>
  <c r="L534" i="2"/>
  <c r="K534" i="2"/>
  <c r="G534" i="2"/>
  <c r="E534" i="2"/>
  <c r="D534" i="2"/>
  <c r="T533" i="2"/>
  <c r="V533" i="2" s="1"/>
  <c r="M533" i="2"/>
  <c r="O533" i="2" s="1"/>
  <c r="Q533" i="2" s="1"/>
  <c r="F533" i="2"/>
  <c r="H533" i="2" s="1"/>
  <c r="J533" i="2" s="1"/>
  <c r="T532" i="2"/>
  <c r="M532" i="2"/>
  <c r="O532" i="2" s="1"/>
  <c r="Q532" i="2" s="1"/>
  <c r="F532" i="2"/>
  <c r="H532" i="2" s="1"/>
  <c r="J532" i="2" s="1"/>
  <c r="U531" i="2"/>
  <c r="S531" i="2"/>
  <c r="R531" i="2"/>
  <c r="N531" i="2"/>
  <c r="L531" i="2"/>
  <c r="K531" i="2"/>
  <c r="G531" i="2"/>
  <c r="E531" i="2"/>
  <c r="D531" i="2"/>
  <c r="T530" i="2"/>
  <c r="V530" i="2" s="1"/>
  <c r="V529" i="2" s="1"/>
  <c r="M530" i="2"/>
  <c r="M529" i="2" s="1"/>
  <c r="F530" i="2"/>
  <c r="F529" i="2" s="1"/>
  <c r="U529" i="2"/>
  <c r="S529" i="2"/>
  <c r="R529" i="2"/>
  <c r="N529" i="2"/>
  <c r="L529" i="2"/>
  <c r="K529" i="2"/>
  <c r="G529" i="2"/>
  <c r="E529" i="2"/>
  <c r="D529" i="2"/>
  <c r="T528" i="2"/>
  <c r="V528" i="2" s="1"/>
  <c r="V527" i="2" s="1"/>
  <c r="M528" i="2"/>
  <c r="O528" i="2" s="1"/>
  <c r="F528" i="2"/>
  <c r="H528" i="2" s="1"/>
  <c r="U527" i="2"/>
  <c r="S527" i="2"/>
  <c r="R527" i="2"/>
  <c r="N527" i="2"/>
  <c r="L527" i="2"/>
  <c r="K527" i="2"/>
  <c r="G527" i="2"/>
  <c r="E527" i="2"/>
  <c r="D527" i="2"/>
  <c r="T526" i="2"/>
  <c r="V526" i="2" s="1"/>
  <c r="V525" i="2" s="1"/>
  <c r="M526" i="2"/>
  <c r="F526" i="2"/>
  <c r="U525" i="2"/>
  <c r="S525" i="2"/>
  <c r="R525" i="2"/>
  <c r="N525" i="2"/>
  <c r="L525" i="2"/>
  <c r="K525" i="2"/>
  <c r="G525" i="2"/>
  <c r="E525" i="2"/>
  <c r="D525" i="2"/>
  <c r="T524" i="2"/>
  <c r="V524" i="2" s="1"/>
  <c r="V523" i="2" s="1"/>
  <c r="M524" i="2"/>
  <c r="O524" i="2" s="1"/>
  <c r="F524" i="2"/>
  <c r="U523" i="2"/>
  <c r="S523" i="2"/>
  <c r="R523" i="2"/>
  <c r="N523" i="2"/>
  <c r="L523" i="2"/>
  <c r="K523" i="2"/>
  <c r="G523" i="2"/>
  <c r="E523" i="2"/>
  <c r="D523" i="2"/>
  <c r="T522" i="2"/>
  <c r="V522" i="2" s="1"/>
  <c r="V521" i="2" s="1"/>
  <c r="M522" i="2"/>
  <c r="F522" i="2"/>
  <c r="H522" i="2" s="1"/>
  <c r="U521" i="2"/>
  <c r="T521" i="2"/>
  <c r="S521" i="2"/>
  <c r="R521" i="2"/>
  <c r="N521" i="2"/>
  <c r="L521" i="2"/>
  <c r="K521" i="2"/>
  <c r="G521" i="2"/>
  <c r="E521" i="2"/>
  <c r="D521" i="2"/>
  <c r="T520" i="2"/>
  <c r="M520" i="2"/>
  <c r="F520" i="2"/>
  <c r="H520" i="2" s="1"/>
  <c r="U519" i="2"/>
  <c r="S519" i="2"/>
  <c r="R519" i="2"/>
  <c r="N519" i="2"/>
  <c r="L519" i="2"/>
  <c r="K519" i="2"/>
  <c r="G519" i="2"/>
  <c r="E519" i="2"/>
  <c r="D519" i="2"/>
  <c r="T518" i="2"/>
  <c r="M518" i="2"/>
  <c r="O518" i="2" s="1"/>
  <c r="F518" i="2"/>
  <c r="U517" i="2"/>
  <c r="S517" i="2"/>
  <c r="R517" i="2"/>
  <c r="N517" i="2"/>
  <c r="L517" i="2"/>
  <c r="K517" i="2"/>
  <c r="G517" i="2"/>
  <c r="E517" i="2"/>
  <c r="D517" i="2"/>
  <c r="T516" i="2"/>
  <c r="V516" i="2" s="1"/>
  <c r="V515" i="2" s="1"/>
  <c r="M516" i="2"/>
  <c r="M515" i="2" s="1"/>
  <c r="F516" i="2"/>
  <c r="F515" i="2" s="1"/>
  <c r="U515" i="2"/>
  <c r="T515" i="2"/>
  <c r="S515" i="2"/>
  <c r="R515" i="2"/>
  <c r="N515" i="2"/>
  <c r="L515" i="2"/>
  <c r="K515" i="2"/>
  <c r="G515" i="2"/>
  <c r="E515" i="2"/>
  <c r="D515" i="2"/>
  <c r="T514" i="2"/>
  <c r="V514" i="2" s="1"/>
  <c r="M514" i="2"/>
  <c r="O514" i="2" s="1"/>
  <c r="Q514" i="2" s="1"/>
  <c r="F514" i="2"/>
  <c r="H514" i="2" s="1"/>
  <c r="J514" i="2" s="1"/>
  <c r="T513" i="2"/>
  <c r="V513" i="2" s="1"/>
  <c r="M513" i="2"/>
  <c r="O513" i="2" s="1"/>
  <c r="Q513" i="2" s="1"/>
  <c r="F513" i="2"/>
  <c r="T512" i="2"/>
  <c r="M512" i="2"/>
  <c r="F512" i="2"/>
  <c r="H512" i="2" s="1"/>
  <c r="J512" i="2" s="1"/>
  <c r="U511" i="2"/>
  <c r="S511" i="2"/>
  <c r="R511" i="2"/>
  <c r="N511" i="2"/>
  <c r="L511" i="2"/>
  <c r="K511" i="2"/>
  <c r="G511" i="2"/>
  <c r="E511" i="2"/>
  <c r="D511" i="2"/>
  <c r="T508" i="2"/>
  <c r="V508" i="2" s="1"/>
  <c r="M508" i="2"/>
  <c r="O508" i="2" s="1"/>
  <c r="Q508" i="2" s="1"/>
  <c r="F508" i="2"/>
  <c r="H508" i="2" s="1"/>
  <c r="J508" i="2" s="1"/>
  <c r="T507" i="2"/>
  <c r="M507" i="2"/>
  <c r="O507" i="2" s="1"/>
  <c r="Q507" i="2" s="1"/>
  <c r="F507" i="2"/>
  <c r="H507" i="2" s="1"/>
  <c r="J507" i="2" s="1"/>
  <c r="U506" i="2"/>
  <c r="U505" i="2" s="1"/>
  <c r="U504" i="2" s="1"/>
  <c r="S506" i="2"/>
  <c r="R506" i="2"/>
  <c r="R505" i="2" s="1"/>
  <c r="R504" i="2" s="1"/>
  <c r="N506" i="2"/>
  <c r="N505" i="2" s="1"/>
  <c r="N504" i="2" s="1"/>
  <c r="L506" i="2"/>
  <c r="L505" i="2" s="1"/>
  <c r="L504" i="2" s="1"/>
  <c r="K506" i="2"/>
  <c r="K505" i="2" s="1"/>
  <c r="K504" i="2" s="1"/>
  <c r="G506" i="2"/>
  <c r="E506" i="2"/>
  <c r="E505" i="2" s="1"/>
  <c r="E504" i="2" s="1"/>
  <c r="D506" i="2"/>
  <c r="D505" i="2" s="1"/>
  <c r="D504" i="2" s="1"/>
  <c r="S505" i="2"/>
  <c r="S504" i="2" s="1"/>
  <c r="G505" i="2"/>
  <c r="G504" i="2" s="1"/>
  <c r="T502" i="2"/>
  <c r="T501" i="2" s="1"/>
  <c r="T500" i="2" s="1"/>
  <c r="T499" i="2" s="1"/>
  <c r="M502" i="2"/>
  <c r="O502" i="2" s="1"/>
  <c r="Q502" i="2" s="1"/>
  <c r="Q501" i="2" s="1"/>
  <c r="Q500" i="2" s="1"/>
  <c r="Q499" i="2" s="1"/>
  <c r="F502" i="2"/>
  <c r="U501" i="2"/>
  <c r="U500" i="2" s="1"/>
  <c r="U499" i="2" s="1"/>
  <c r="S501" i="2"/>
  <c r="S500" i="2" s="1"/>
  <c r="S499" i="2" s="1"/>
  <c r="R501" i="2"/>
  <c r="R500" i="2" s="1"/>
  <c r="R499" i="2" s="1"/>
  <c r="N501" i="2"/>
  <c r="N500" i="2" s="1"/>
  <c r="N499" i="2" s="1"/>
  <c r="L501" i="2"/>
  <c r="L500" i="2" s="1"/>
  <c r="L499" i="2" s="1"/>
  <c r="K501" i="2"/>
  <c r="K500" i="2" s="1"/>
  <c r="K499" i="2" s="1"/>
  <c r="G501" i="2"/>
  <c r="G500" i="2" s="1"/>
  <c r="G499" i="2" s="1"/>
  <c r="E501" i="2"/>
  <c r="E500" i="2" s="1"/>
  <c r="E499" i="2" s="1"/>
  <c r="D501" i="2"/>
  <c r="D500" i="2" s="1"/>
  <c r="D499" i="2" s="1"/>
  <c r="V498" i="2"/>
  <c r="V497" i="2" s="1"/>
  <c r="O498" i="2"/>
  <c r="F498" i="2"/>
  <c r="U497" i="2"/>
  <c r="S497" i="2"/>
  <c r="R497" i="2"/>
  <c r="N497" i="2"/>
  <c r="L497" i="2"/>
  <c r="K497" i="2"/>
  <c r="G497" i="2"/>
  <c r="E497" i="2"/>
  <c r="D497" i="2"/>
  <c r="T496" i="2"/>
  <c r="T495" i="2" s="1"/>
  <c r="T494" i="2" s="1"/>
  <c r="M496" i="2"/>
  <c r="M495" i="2" s="1"/>
  <c r="M494" i="2" s="1"/>
  <c r="F496" i="2"/>
  <c r="F495" i="2" s="1"/>
  <c r="U495" i="2"/>
  <c r="S495" i="2"/>
  <c r="R495" i="2"/>
  <c r="R494" i="2" s="1"/>
  <c r="N495" i="2"/>
  <c r="L495" i="2"/>
  <c r="K495" i="2"/>
  <c r="G495" i="2"/>
  <c r="G494" i="2" s="1"/>
  <c r="E495" i="2"/>
  <c r="D495" i="2"/>
  <c r="T493" i="2"/>
  <c r="V493" i="2" s="1"/>
  <c r="V492" i="2" s="1"/>
  <c r="M493" i="2"/>
  <c r="F493" i="2"/>
  <c r="U492" i="2"/>
  <c r="S492" i="2"/>
  <c r="R492" i="2"/>
  <c r="N492" i="2"/>
  <c r="L492" i="2"/>
  <c r="K492" i="2"/>
  <c r="G492" i="2"/>
  <c r="E492" i="2"/>
  <c r="D492" i="2"/>
  <c r="V491" i="2"/>
  <c r="M491" i="2"/>
  <c r="O491" i="2" s="1"/>
  <c r="Q491" i="2" s="1"/>
  <c r="F491" i="2"/>
  <c r="H491" i="2" s="1"/>
  <c r="J491" i="2" s="1"/>
  <c r="V490" i="2"/>
  <c r="M490" i="2"/>
  <c r="O490" i="2" s="1"/>
  <c r="Q490" i="2" s="1"/>
  <c r="F490" i="2"/>
  <c r="U489" i="2"/>
  <c r="S489" i="2"/>
  <c r="R489" i="2"/>
  <c r="N489" i="2"/>
  <c r="L489" i="2"/>
  <c r="K489" i="2"/>
  <c r="G489" i="2"/>
  <c r="E489" i="2"/>
  <c r="D489" i="2"/>
  <c r="T488" i="2"/>
  <c r="M488" i="2"/>
  <c r="F488" i="2"/>
  <c r="U487" i="2"/>
  <c r="S487" i="2"/>
  <c r="R487" i="2"/>
  <c r="N487" i="2"/>
  <c r="L487" i="2"/>
  <c r="K487" i="2"/>
  <c r="G487" i="2"/>
  <c r="E487" i="2"/>
  <c r="D487" i="2"/>
  <c r="T486" i="2"/>
  <c r="M486" i="2"/>
  <c r="F486" i="2"/>
  <c r="H486" i="2" s="1"/>
  <c r="U485" i="2"/>
  <c r="S485" i="2"/>
  <c r="R485" i="2"/>
  <c r="N485" i="2"/>
  <c r="L485" i="2"/>
  <c r="K485" i="2"/>
  <c r="G485" i="2"/>
  <c r="E485" i="2"/>
  <c r="D485" i="2"/>
  <c r="T484" i="2"/>
  <c r="M484" i="2"/>
  <c r="F484" i="2"/>
  <c r="F483" i="2" s="1"/>
  <c r="U483" i="2"/>
  <c r="S483" i="2"/>
  <c r="R483" i="2"/>
  <c r="N483" i="2"/>
  <c r="L483" i="2"/>
  <c r="K483" i="2"/>
  <c r="G483" i="2"/>
  <c r="E483" i="2"/>
  <c r="D483" i="2"/>
  <c r="V481" i="2"/>
  <c r="V480" i="2" s="1"/>
  <c r="M481" i="2"/>
  <c r="O481" i="2" s="1"/>
  <c r="F481" i="2"/>
  <c r="F480" i="2" s="1"/>
  <c r="U480" i="2"/>
  <c r="S480" i="2"/>
  <c r="R480" i="2"/>
  <c r="N480" i="2"/>
  <c r="L480" i="2"/>
  <c r="K480" i="2"/>
  <c r="G480" i="2"/>
  <c r="E480" i="2"/>
  <c r="D480" i="2"/>
  <c r="V479" i="2"/>
  <c r="V478" i="2" s="1"/>
  <c r="M479" i="2"/>
  <c r="F479" i="2"/>
  <c r="H479" i="2" s="1"/>
  <c r="U478" i="2"/>
  <c r="S478" i="2"/>
  <c r="R478" i="2"/>
  <c r="N478" i="2"/>
  <c r="L478" i="2"/>
  <c r="K478" i="2"/>
  <c r="G478" i="2"/>
  <c r="E478" i="2"/>
  <c r="D478" i="2"/>
  <c r="T477" i="2"/>
  <c r="V477" i="2" s="1"/>
  <c r="V476" i="2" s="1"/>
  <c r="M477" i="2"/>
  <c r="O477" i="2" s="1"/>
  <c r="F477" i="2"/>
  <c r="U476" i="2"/>
  <c r="S476" i="2"/>
  <c r="R476" i="2"/>
  <c r="N476" i="2"/>
  <c r="L476" i="2"/>
  <c r="K476" i="2"/>
  <c r="G476" i="2"/>
  <c r="E476" i="2"/>
  <c r="D476" i="2"/>
  <c r="T475" i="2"/>
  <c r="V475" i="2" s="1"/>
  <c r="V474" i="2" s="1"/>
  <c r="M475" i="2"/>
  <c r="M474" i="2" s="1"/>
  <c r="F475" i="2"/>
  <c r="U474" i="2"/>
  <c r="S474" i="2"/>
  <c r="R474" i="2"/>
  <c r="N474" i="2"/>
  <c r="L474" i="2"/>
  <c r="K474" i="2"/>
  <c r="G474" i="2"/>
  <c r="E474" i="2"/>
  <c r="D474" i="2"/>
  <c r="T473" i="2"/>
  <c r="M473" i="2"/>
  <c r="M472" i="2" s="1"/>
  <c r="F473" i="2"/>
  <c r="U472" i="2"/>
  <c r="S472" i="2"/>
  <c r="R472" i="2"/>
  <c r="N472" i="2"/>
  <c r="L472" i="2"/>
  <c r="K472" i="2"/>
  <c r="G472" i="2"/>
  <c r="E472" i="2"/>
  <c r="D472" i="2"/>
  <c r="V469" i="2"/>
  <c r="V468" i="2" s="1"/>
  <c r="M469" i="2"/>
  <c r="F469" i="2"/>
  <c r="H469" i="2" s="1"/>
  <c r="J469" i="2" s="1"/>
  <c r="J468" i="2" s="1"/>
  <c r="U468" i="2"/>
  <c r="S468" i="2"/>
  <c r="R468" i="2"/>
  <c r="N468" i="2"/>
  <c r="L468" i="2"/>
  <c r="K468" i="2"/>
  <c r="G468" i="2"/>
  <c r="E468" i="2"/>
  <c r="D468" i="2"/>
  <c r="V467" i="2"/>
  <c r="V466" i="2" s="1"/>
  <c r="M467" i="2"/>
  <c r="O467" i="2" s="1"/>
  <c r="F467" i="2"/>
  <c r="U466" i="2"/>
  <c r="S466" i="2"/>
  <c r="R466" i="2"/>
  <c r="N466" i="2"/>
  <c r="L466" i="2"/>
  <c r="K466" i="2"/>
  <c r="G466" i="2"/>
  <c r="E466" i="2"/>
  <c r="D466" i="2"/>
  <c r="T465" i="2"/>
  <c r="M465" i="2"/>
  <c r="M464" i="2" s="1"/>
  <c r="F465" i="2"/>
  <c r="U464" i="2"/>
  <c r="S464" i="2"/>
  <c r="R464" i="2"/>
  <c r="N464" i="2"/>
  <c r="L464" i="2"/>
  <c r="K464" i="2"/>
  <c r="G464" i="2"/>
  <c r="E464" i="2"/>
  <c r="D464" i="2"/>
  <c r="V463" i="2"/>
  <c r="V462" i="2" s="1"/>
  <c r="M463" i="2"/>
  <c r="F463" i="2"/>
  <c r="U462" i="2"/>
  <c r="S462" i="2"/>
  <c r="R462" i="2"/>
  <c r="N462" i="2"/>
  <c r="L462" i="2"/>
  <c r="K462" i="2"/>
  <c r="G462" i="2"/>
  <c r="E462" i="2"/>
  <c r="D462" i="2"/>
  <c r="T458" i="2"/>
  <c r="V458" i="2" s="1"/>
  <c r="V457" i="2" s="1"/>
  <c r="V456" i="2" s="1"/>
  <c r="V455" i="2" s="1"/>
  <c r="M458" i="2"/>
  <c r="O458" i="2" s="1"/>
  <c r="F458" i="2"/>
  <c r="F457" i="2" s="1"/>
  <c r="F456" i="2" s="1"/>
  <c r="F455" i="2" s="1"/>
  <c r="U457" i="2"/>
  <c r="U456" i="2" s="1"/>
  <c r="U455" i="2" s="1"/>
  <c r="S457" i="2"/>
  <c r="S456" i="2" s="1"/>
  <c r="S455" i="2" s="1"/>
  <c r="R457" i="2"/>
  <c r="R456" i="2" s="1"/>
  <c r="R455" i="2" s="1"/>
  <c r="N457" i="2"/>
  <c r="N456" i="2" s="1"/>
  <c r="N455" i="2" s="1"/>
  <c r="L457" i="2"/>
  <c r="L456" i="2" s="1"/>
  <c r="L455" i="2" s="1"/>
  <c r="K457" i="2"/>
  <c r="K456" i="2" s="1"/>
  <c r="K455" i="2" s="1"/>
  <c r="G457" i="2"/>
  <c r="G456" i="2" s="1"/>
  <c r="G455" i="2" s="1"/>
  <c r="E457" i="2"/>
  <c r="E456" i="2" s="1"/>
  <c r="E455" i="2" s="1"/>
  <c r="D457" i="2"/>
  <c r="D456" i="2" s="1"/>
  <c r="D455" i="2" s="1"/>
  <c r="T454" i="2"/>
  <c r="V454" i="2" s="1"/>
  <c r="V453" i="2" s="1"/>
  <c r="V452" i="2" s="1"/>
  <c r="V451" i="2" s="1"/>
  <c r="M454" i="2"/>
  <c r="F454" i="2"/>
  <c r="U453" i="2"/>
  <c r="U452" i="2" s="1"/>
  <c r="U451" i="2" s="1"/>
  <c r="S453" i="2"/>
  <c r="S452" i="2" s="1"/>
  <c r="S451" i="2" s="1"/>
  <c r="R453" i="2"/>
  <c r="R452" i="2" s="1"/>
  <c r="R451" i="2" s="1"/>
  <c r="N453" i="2"/>
  <c r="N452" i="2" s="1"/>
  <c r="N451" i="2" s="1"/>
  <c r="L453" i="2"/>
  <c r="L452" i="2" s="1"/>
  <c r="L451" i="2" s="1"/>
  <c r="K453" i="2"/>
  <c r="K452" i="2" s="1"/>
  <c r="K451" i="2" s="1"/>
  <c r="G453" i="2"/>
  <c r="G452" i="2" s="1"/>
  <c r="G451" i="2" s="1"/>
  <c r="E453" i="2"/>
  <c r="E452" i="2" s="1"/>
  <c r="E451" i="2" s="1"/>
  <c r="D453" i="2"/>
  <c r="D452" i="2" s="1"/>
  <c r="D451" i="2" s="1"/>
  <c r="T450" i="2"/>
  <c r="M450" i="2"/>
  <c r="O450" i="2" s="1"/>
  <c r="F450" i="2"/>
  <c r="F449" i="2" s="1"/>
  <c r="U449" i="2"/>
  <c r="S449" i="2"/>
  <c r="R449" i="2"/>
  <c r="N449" i="2"/>
  <c r="L449" i="2"/>
  <c r="K449" i="2"/>
  <c r="G449" i="2"/>
  <c r="E449" i="2"/>
  <c r="D449" i="2"/>
  <c r="T448" i="2"/>
  <c r="T447" i="2" s="1"/>
  <c r="M448" i="2"/>
  <c r="M447" i="2" s="1"/>
  <c r="F448" i="2"/>
  <c r="F447" i="2" s="1"/>
  <c r="U447" i="2"/>
  <c r="U446" i="2" s="1"/>
  <c r="U445" i="2" s="1"/>
  <c r="S447" i="2"/>
  <c r="R447" i="2"/>
  <c r="R446" i="2" s="1"/>
  <c r="R445" i="2" s="1"/>
  <c r="N447" i="2"/>
  <c r="L447" i="2"/>
  <c r="K447" i="2"/>
  <c r="G447" i="2"/>
  <c r="G446" i="2" s="1"/>
  <c r="G445" i="2" s="1"/>
  <c r="E447" i="2"/>
  <c r="D447" i="2"/>
  <c r="G444" i="2"/>
  <c r="G442" i="2"/>
  <c r="G441" i="2" s="1"/>
  <c r="T440" i="2"/>
  <c r="V440" i="2" s="1"/>
  <c r="V439" i="2" s="1"/>
  <c r="M440" i="2"/>
  <c r="F440" i="2"/>
  <c r="U439" i="2"/>
  <c r="S439" i="2"/>
  <c r="R439" i="2"/>
  <c r="N439" i="2"/>
  <c r="L439" i="2"/>
  <c r="K439" i="2"/>
  <c r="E439" i="2"/>
  <c r="D439" i="2"/>
  <c r="T438" i="2"/>
  <c r="V438" i="2" s="1"/>
  <c r="M438" i="2"/>
  <c r="F438" i="2"/>
  <c r="H438" i="2" s="1"/>
  <c r="J438" i="2" s="1"/>
  <c r="T437" i="2"/>
  <c r="M437" i="2"/>
  <c r="O437" i="2" s="1"/>
  <c r="Q437" i="2" s="1"/>
  <c r="F437" i="2"/>
  <c r="H437" i="2" s="1"/>
  <c r="J437" i="2" s="1"/>
  <c r="U436" i="2"/>
  <c r="S436" i="2"/>
  <c r="R436" i="2"/>
  <c r="N436" i="2"/>
  <c r="L436" i="2"/>
  <c r="K436" i="2"/>
  <c r="G436" i="2"/>
  <c r="E436" i="2"/>
  <c r="D436" i="2"/>
  <c r="D435" i="2" s="1"/>
  <c r="D434" i="2" s="1"/>
  <c r="T432" i="2"/>
  <c r="M432" i="2"/>
  <c r="F432" i="2"/>
  <c r="H432" i="2" s="1"/>
  <c r="U431" i="2"/>
  <c r="S431" i="2"/>
  <c r="R431" i="2"/>
  <c r="N431" i="2"/>
  <c r="L431" i="2"/>
  <c r="K431" i="2"/>
  <c r="G431" i="2"/>
  <c r="F431" i="2"/>
  <c r="E431" i="2"/>
  <c r="D431" i="2"/>
  <c r="T430" i="2"/>
  <c r="V430" i="2" s="1"/>
  <c r="V429" i="2" s="1"/>
  <c r="M430" i="2"/>
  <c r="G430" i="2"/>
  <c r="G429" i="2" s="1"/>
  <c r="D430" i="2"/>
  <c r="F430" i="2" s="1"/>
  <c r="U429" i="2"/>
  <c r="S429" i="2"/>
  <c r="R429" i="2"/>
  <c r="N429" i="2"/>
  <c r="L429" i="2"/>
  <c r="K429" i="2"/>
  <c r="E429" i="2"/>
  <c r="D429" i="2"/>
  <c r="R428" i="2"/>
  <c r="T428" i="2" s="1"/>
  <c r="V428" i="2" s="1"/>
  <c r="V427" i="2" s="1"/>
  <c r="K428" i="2"/>
  <c r="K427" i="2" s="1"/>
  <c r="D428" i="2"/>
  <c r="F428" i="2" s="1"/>
  <c r="U427" i="2"/>
  <c r="S427" i="2"/>
  <c r="N427" i="2"/>
  <c r="L427" i="2"/>
  <c r="G427" i="2"/>
  <c r="E427" i="2"/>
  <c r="V426" i="2"/>
  <c r="O426" i="2"/>
  <c r="Q426" i="2" s="1"/>
  <c r="F426" i="2"/>
  <c r="H426" i="2" s="1"/>
  <c r="J426" i="2" s="1"/>
  <c r="T425" i="2"/>
  <c r="M425" i="2"/>
  <c r="O425" i="2" s="1"/>
  <c r="Q425" i="2" s="1"/>
  <c r="F425" i="2"/>
  <c r="H425" i="2" s="1"/>
  <c r="J425" i="2" s="1"/>
  <c r="T424" i="2"/>
  <c r="V424" i="2" s="1"/>
  <c r="M424" i="2"/>
  <c r="F424" i="2"/>
  <c r="H424" i="2" s="1"/>
  <c r="J424" i="2" s="1"/>
  <c r="U423" i="2"/>
  <c r="S423" i="2"/>
  <c r="R423" i="2"/>
  <c r="N423" i="2"/>
  <c r="L423" i="2"/>
  <c r="K423" i="2"/>
  <c r="G423" i="2"/>
  <c r="E423" i="2"/>
  <c r="D423" i="2"/>
  <c r="O420" i="2"/>
  <c r="H420" i="2"/>
  <c r="N419" i="2"/>
  <c r="M419" i="2"/>
  <c r="L419" i="2"/>
  <c r="K419" i="2"/>
  <c r="G419" i="2"/>
  <c r="V416" i="2"/>
  <c r="V415" i="2" s="1"/>
  <c r="M416" i="2"/>
  <c r="O416" i="2" s="1"/>
  <c r="H416" i="2"/>
  <c r="U415" i="2"/>
  <c r="T415" i="2"/>
  <c r="S415" i="2"/>
  <c r="R415" i="2"/>
  <c r="N415" i="2"/>
  <c r="L415" i="2"/>
  <c r="K415" i="2"/>
  <c r="G415" i="2"/>
  <c r="E415" i="2"/>
  <c r="D415" i="2"/>
  <c r="V414" i="2"/>
  <c r="V413" i="2" s="1"/>
  <c r="M414" i="2"/>
  <c r="O414" i="2" s="1"/>
  <c r="U413" i="2"/>
  <c r="T413" i="2"/>
  <c r="S413" i="2"/>
  <c r="R413" i="2"/>
  <c r="N413" i="2"/>
  <c r="L413" i="2"/>
  <c r="K413" i="2"/>
  <c r="G413" i="2"/>
  <c r="E413" i="2"/>
  <c r="D413" i="2"/>
  <c r="T411" i="2"/>
  <c r="V411" i="2" s="1"/>
  <c r="V410" i="2" s="1"/>
  <c r="M411" i="2"/>
  <c r="F411" i="2"/>
  <c r="F410" i="2" s="1"/>
  <c r="U410" i="2"/>
  <c r="S410" i="2"/>
  <c r="R410" i="2"/>
  <c r="N410" i="2"/>
  <c r="L410" i="2"/>
  <c r="K410" i="2"/>
  <c r="G410" i="2"/>
  <c r="E410" i="2"/>
  <c r="D410" i="2"/>
  <c r="T407" i="2"/>
  <c r="V407" i="2" s="1"/>
  <c r="M407" i="2"/>
  <c r="O407" i="2" s="1"/>
  <c r="Q407" i="2" s="1"/>
  <c r="F407" i="2"/>
  <c r="H407" i="2" s="1"/>
  <c r="J407" i="2" s="1"/>
  <c r="T406" i="2"/>
  <c r="M406" i="2"/>
  <c r="O406" i="2" s="1"/>
  <c r="Q406" i="2" s="1"/>
  <c r="F406" i="2"/>
  <c r="T405" i="2"/>
  <c r="V405" i="2" s="1"/>
  <c r="M405" i="2"/>
  <c r="O405" i="2" s="1"/>
  <c r="Q405" i="2" s="1"/>
  <c r="G405" i="2"/>
  <c r="F405" i="2"/>
  <c r="H404" i="2"/>
  <c r="J404" i="2" s="1"/>
  <c r="U403" i="2"/>
  <c r="S403" i="2"/>
  <c r="S402" i="2" s="1"/>
  <c r="R403" i="2"/>
  <c r="R402" i="2" s="1"/>
  <c r="N403" i="2"/>
  <c r="L403" i="2"/>
  <c r="K403" i="2"/>
  <c r="E403" i="2"/>
  <c r="D403" i="2"/>
  <c r="H401" i="2"/>
  <c r="G399" i="2"/>
  <c r="G398" i="2" s="1"/>
  <c r="H397" i="2"/>
  <c r="G395" i="2"/>
  <c r="G394" i="2" s="1"/>
  <c r="H393" i="2"/>
  <c r="G391" i="2"/>
  <c r="G390" i="2" s="1"/>
  <c r="V389" i="2"/>
  <c r="V388" i="2" s="1"/>
  <c r="O389" i="2"/>
  <c r="F389" i="2"/>
  <c r="U388" i="2"/>
  <c r="S388" i="2"/>
  <c r="R388" i="2"/>
  <c r="N388" i="2"/>
  <c r="L388" i="2"/>
  <c r="K388" i="2"/>
  <c r="G388" i="2"/>
  <c r="E388" i="2"/>
  <c r="D388" i="2"/>
  <c r="H387" i="2"/>
  <c r="G383" i="2"/>
  <c r="H382" i="2"/>
  <c r="G378" i="2"/>
  <c r="H377" i="2"/>
  <c r="J377" i="2" s="1"/>
  <c r="T376" i="2"/>
  <c r="M376" i="2"/>
  <c r="F376" i="2"/>
  <c r="U375" i="2"/>
  <c r="S375" i="2"/>
  <c r="R375" i="2"/>
  <c r="N375" i="2"/>
  <c r="L375" i="2"/>
  <c r="K375" i="2"/>
  <c r="G375" i="2"/>
  <c r="E375" i="2"/>
  <c r="D375" i="2"/>
  <c r="V371" i="2"/>
  <c r="V370" i="2" s="1"/>
  <c r="V369" i="2" s="1"/>
  <c r="M371" i="2"/>
  <c r="O371" i="2" s="1"/>
  <c r="F371" i="2"/>
  <c r="F370" i="2" s="1"/>
  <c r="F369" i="2" s="1"/>
  <c r="U370" i="2"/>
  <c r="S370" i="2"/>
  <c r="S369" i="2" s="1"/>
  <c r="R370" i="2"/>
  <c r="N370" i="2"/>
  <c r="N369" i="2" s="1"/>
  <c r="L370" i="2"/>
  <c r="L369" i="2" s="1"/>
  <c r="K370" i="2"/>
  <c r="K369" i="2" s="1"/>
  <c r="G370" i="2"/>
  <c r="G369" i="2" s="1"/>
  <c r="E370" i="2"/>
  <c r="E369" i="2" s="1"/>
  <c r="D370" i="2"/>
  <c r="D369" i="2" s="1"/>
  <c r="T368" i="2"/>
  <c r="V368" i="2" s="1"/>
  <c r="M368" i="2"/>
  <c r="F368" i="2"/>
  <c r="H368" i="2" s="1"/>
  <c r="J368" i="2" s="1"/>
  <c r="T367" i="2"/>
  <c r="M367" i="2"/>
  <c r="O367" i="2" s="1"/>
  <c r="Q367" i="2" s="1"/>
  <c r="F367" i="2"/>
  <c r="U366" i="2"/>
  <c r="S366" i="2"/>
  <c r="R366" i="2"/>
  <c r="N366" i="2"/>
  <c r="N365" i="2" s="1"/>
  <c r="L366" i="2"/>
  <c r="K366" i="2"/>
  <c r="G366" i="2"/>
  <c r="E366" i="2"/>
  <c r="D366" i="2"/>
  <c r="T364" i="2"/>
  <c r="M364" i="2"/>
  <c r="D364" i="2"/>
  <c r="F364" i="2" s="1"/>
  <c r="U363" i="2"/>
  <c r="S363" i="2"/>
  <c r="R363" i="2"/>
  <c r="N363" i="2"/>
  <c r="L363" i="2"/>
  <c r="K363" i="2"/>
  <c r="G363" i="2"/>
  <c r="E363" i="2"/>
  <c r="V362" i="2"/>
  <c r="O362" i="2"/>
  <c r="Q362" i="2" s="1"/>
  <c r="F362" i="2"/>
  <c r="H362" i="2" s="1"/>
  <c r="J362" i="2" s="1"/>
  <c r="T361" i="2"/>
  <c r="V361" i="2" s="1"/>
  <c r="M361" i="2"/>
  <c r="O361" i="2" s="1"/>
  <c r="Q361" i="2" s="1"/>
  <c r="F361" i="2"/>
  <c r="H361" i="2" s="1"/>
  <c r="J361" i="2" s="1"/>
  <c r="T360" i="2"/>
  <c r="M360" i="2"/>
  <c r="O360" i="2" s="1"/>
  <c r="Q360" i="2" s="1"/>
  <c r="F360" i="2"/>
  <c r="U359" i="2"/>
  <c r="S359" i="2"/>
  <c r="R359" i="2"/>
  <c r="N359" i="2"/>
  <c r="L359" i="2"/>
  <c r="K359" i="2"/>
  <c r="G359" i="2"/>
  <c r="E359" i="2"/>
  <c r="D359" i="2"/>
  <c r="T356" i="2"/>
  <c r="M356" i="2"/>
  <c r="O356" i="2" s="1"/>
  <c r="F356" i="2"/>
  <c r="U355" i="2"/>
  <c r="U354" i="2" s="1"/>
  <c r="U353" i="2" s="1"/>
  <c r="S355" i="2"/>
  <c r="S354" i="2" s="1"/>
  <c r="S353" i="2" s="1"/>
  <c r="R355" i="2"/>
  <c r="R354" i="2" s="1"/>
  <c r="R353" i="2" s="1"/>
  <c r="N355" i="2"/>
  <c r="N354" i="2" s="1"/>
  <c r="N353" i="2" s="1"/>
  <c r="L355" i="2"/>
  <c r="L354" i="2" s="1"/>
  <c r="L353" i="2" s="1"/>
  <c r="K355" i="2"/>
  <c r="K354" i="2" s="1"/>
  <c r="K353" i="2" s="1"/>
  <c r="G355" i="2"/>
  <c r="G354" i="2" s="1"/>
  <c r="G353" i="2" s="1"/>
  <c r="E355" i="2"/>
  <c r="E354" i="2" s="1"/>
  <c r="E353" i="2" s="1"/>
  <c r="D355" i="2"/>
  <c r="D354" i="2" s="1"/>
  <c r="D353" i="2" s="1"/>
  <c r="V352" i="2"/>
  <c r="V351" i="2" s="1"/>
  <c r="M352" i="2"/>
  <c r="F352" i="2"/>
  <c r="U351" i="2"/>
  <c r="S351" i="2"/>
  <c r="R351" i="2"/>
  <c r="N351" i="2"/>
  <c r="L351" i="2"/>
  <c r="K351" i="2"/>
  <c r="G351" i="2"/>
  <c r="E351" i="2"/>
  <c r="D351" i="2"/>
  <c r="V350" i="2"/>
  <c r="V349" i="2" s="1"/>
  <c r="M350" i="2"/>
  <c r="O350" i="2" s="1"/>
  <c r="F350" i="2"/>
  <c r="H350" i="2" s="1"/>
  <c r="U349" i="2"/>
  <c r="S349" i="2"/>
  <c r="R349" i="2"/>
  <c r="N349" i="2"/>
  <c r="L349" i="2"/>
  <c r="K349" i="2"/>
  <c r="G349" i="2"/>
  <c r="E349" i="2"/>
  <c r="D349" i="2"/>
  <c r="V347" i="2"/>
  <c r="V346" i="2" s="1"/>
  <c r="O347" i="2"/>
  <c r="F347" i="2"/>
  <c r="U346" i="2"/>
  <c r="S346" i="2"/>
  <c r="R346" i="2"/>
  <c r="N346" i="2"/>
  <c r="L346" i="2"/>
  <c r="K346" i="2"/>
  <c r="G346" i="2"/>
  <c r="E346" i="2"/>
  <c r="D346" i="2"/>
  <c r="T345" i="2"/>
  <c r="M345" i="2"/>
  <c r="O345" i="2" s="1"/>
  <c r="F345" i="2"/>
  <c r="U344" i="2"/>
  <c r="S344" i="2"/>
  <c r="R344" i="2"/>
  <c r="N344" i="2"/>
  <c r="L344" i="2"/>
  <c r="K344" i="2"/>
  <c r="G344" i="2"/>
  <c r="E344" i="2"/>
  <c r="D344" i="2"/>
  <c r="T343" i="2"/>
  <c r="M343" i="2"/>
  <c r="O343" i="2" s="1"/>
  <c r="F343" i="2"/>
  <c r="F342" i="2" s="1"/>
  <c r="U342" i="2"/>
  <c r="S342" i="2"/>
  <c r="R342" i="2"/>
  <c r="N342" i="2"/>
  <c r="L342" i="2"/>
  <c r="K342" i="2"/>
  <c r="G342" i="2"/>
  <c r="E342" i="2"/>
  <c r="D342" i="2"/>
  <c r="T341" i="2"/>
  <c r="V341" i="2" s="1"/>
  <c r="M341" i="2"/>
  <c r="O341" i="2" s="1"/>
  <c r="Q341" i="2" s="1"/>
  <c r="G341" i="2"/>
  <c r="G339" i="2" s="1"/>
  <c r="F341" i="2"/>
  <c r="R340" i="2"/>
  <c r="R339" i="2" s="1"/>
  <c r="K340" i="2"/>
  <c r="D340" i="2"/>
  <c r="U339" i="2"/>
  <c r="S339" i="2"/>
  <c r="N339" i="2"/>
  <c r="L339" i="2"/>
  <c r="E339" i="2"/>
  <c r="T338" i="2"/>
  <c r="T336" i="2" s="1"/>
  <c r="M338" i="2"/>
  <c r="F338" i="2"/>
  <c r="G337" i="2"/>
  <c r="G336" i="2" s="1"/>
  <c r="U336" i="2"/>
  <c r="S336" i="2"/>
  <c r="R336" i="2"/>
  <c r="N336" i="2"/>
  <c r="L336" i="2"/>
  <c r="K336" i="2"/>
  <c r="E336" i="2"/>
  <c r="D336" i="2"/>
  <c r="T333" i="2"/>
  <c r="M333" i="2"/>
  <c r="M332" i="2" s="1"/>
  <c r="F333" i="2"/>
  <c r="U332" i="2"/>
  <c r="S332" i="2"/>
  <c r="R332" i="2"/>
  <c r="N332" i="2"/>
  <c r="L332" i="2"/>
  <c r="K332" i="2"/>
  <c r="G332" i="2"/>
  <c r="E332" i="2"/>
  <c r="D332" i="2"/>
  <c r="T331" i="2"/>
  <c r="M331" i="2"/>
  <c r="M329" i="2" s="1"/>
  <c r="M325" i="2" s="1"/>
  <c r="F331" i="2"/>
  <c r="H331" i="2" s="1"/>
  <c r="J331" i="2" s="1"/>
  <c r="G330" i="2"/>
  <c r="H330" i="2" s="1"/>
  <c r="J330" i="2" s="1"/>
  <c r="U329" i="2"/>
  <c r="S329" i="2"/>
  <c r="R329" i="2"/>
  <c r="N329" i="2"/>
  <c r="L329" i="2"/>
  <c r="K329" i="2"/>
  <c r="E329" i="2"/>
  <c r="D329" i="2"/>
  <c r="G328" i="2"/>
  <c r="G326" i="2" s="1"/>
  <c r="H327" i="2"/>
  <c r="J327" i="2" s="1"/>
  <c r="T324" i="2"/>
  <c r="V324" i="2" s="1"/>
  <c r="V323" i="2" s="1"/>
  <c r="M324" i="2"/>
  <c r="F324" i="2"/>
  <c r="U323" i="2"/>
  <c r="S323" i="2"/>
  <c r="R323" i="2"/>
  <c r="N323" i="2"/>
  <c r="L323" i="2"/>
  <c r="K323" i="2"/>
  <c r="G323" i="2"/>
  <c r="E323" i="2"/>
  <c r="D323" i="2"/>
  <c r="T322" i="2"/>
  <c r="V322" i="2" s="1"/>
  <c r="V321" i="2" s="1"/>
  <c r="M322" i="2"/>
  <c r="F322" i="2"/>
  <c r="H322" i="2" s="1"/>
  <c r="U321" i="2"/>
  <c r="S321" i="2"/>
  <c r="R321" i="2"/>
  <c r="N321" i="2"/>
  <c r="N320" i="2" s="1"/>
  <c r="L321" i="2"/>
  <c r="L320" i="2" s="1"/>
  <c r="K321" i="2"/>
  <c r="K320" i="2" s="1"/>
  <c r="G321" i="2"/>
  <c r="F321" i="2"/>
  <c r="E321" i="2"/>
  <c r="D321" i="2"/>
  <c r="H315" i="2"/>
  <c r="G314" i="2"/>
  <c r="H313" i="2"/>
  <c r="J313" i="2" s="1"/>
  <c r="G311" i="2"/>
  <c r="F311" i="2"/>
  <c r="U309" i="2"/>
  <c r="T309" i="2"/>
  <c r="S309" i="2"/>
  <c r="R309" i="2"/>
  <c r="M309" i="2"/>
  <c r="K309" i="2"/>
  <c r="E310" i="2"/>
  <c r="E309" i="2" s="1"/>
  <c r="D310" i="2"/>
  <c r="D309" i="2" s="1"/>
  <c r="N309" i="2"/>
  <c r="L309" i="2"/>
  <c r="H308" i="2"/>
  <c r="U307" i="2"/>
  <c r="T307" i="2"/>
  <c r="S307" i="2"/>
  <c r="R307" i="2"/>
  <c r="N307" i="2"/>
  <c r="M307" i="2"/>
  <c r="L307" i="2"/>
  <c r="K307" i="2"/>
  <c r="G307" i="2"/>
  <c r="T306" i="2"/>
  <c r="V306" i="2" s="1"/>
  <c r="V304" i="2" s="1"/>
  <c r="M306" i="2"/>
  <c r="M304" i="2" s="1"/>
  <c r="F306" i="2"/>
  <c r="H306" i="2" s="1"/>
  <c r="J306" i="2" s="1"/>
  <c r="H305" i="2"/>
  <c r="J305" i="2" s="1"/>
  <c r="U304" i="2"/>
  <c r="S304" i="2"/>
  <c r="R304" i="2"/>
  <c r="N304" i="2"/>
  <c r="L304" i="2"/>
  <c r="K304" i="2"/>
  <c r="G304" i="2"/>
  <c r="E304" i="2"/>
  <c r="D304" i="2"/>
  <c r="T303" i="2"/>
  <c r="V303" i="2" s="1"/>
  <c r="V301" i="2" s="1"/>
  <c r="M303" i="2"/>
  <c r="O303" i="2" s="1"/>
  <c r="G303" i="2"/>
  <c r="F303" i="2"/>
  <c r="F301" i="2" s="1"/>
  <c r="G302" i="2"/>
  <c r="U301" i="2"/>
  <c r="S301" i="2"/>
  <c r="R301" i="2"/>
  <c r="N301" i="2"/>
  <c r="L301" i="2"/>
  <c r="K301" i="2"/>
  <c r="E301" i="2"/>
  <c r="D301" i="2"/>
  <c r="T298" i="2"/>
  <c r="T297" i="2" s="1"/>
  <c r="M298" i="2"/>
  <c r="O298" i="2" s="1"/>
  <c r="F298" i="2"/>
  <c r="U297" i="2"/>
  <c r="S297" i="2"/>
  <c r="R297" i="2"/>
  <c r="N297" i="2"/>
  <c r="L297" i="2"/>
  <c r="K297" i="2"/>
  <c r="G297" i="2"/>
  <c r="E297" i="2"/>
  <c r="D297" i="2"/>
  <c r="T296" i="2"/>
  <c r="M296" i="2"/>
  <c r="O296" i="2" s="1"/>
  <c r="F296" i="2"/>
  <c r="F295" i="2" s="1"/>
  <c r="U295" i="2"/>
  <c r="S295" i="2"/>
  <c r="R295" i="2"/>
  <c r="N295" i="2"/>
  <c r="L295" i="2"/>
  <c r="K295" i="2"/>
  <c r="G295" i="2"/>
  <c r="E295" i="2"/>
  <c r="D295" i="2"/>
  <c r="T294" i="2"/>
  <c r="V294" i="2" s="1"/>
  <c r="V293" i="2" s="1"/>
  <c r="M294" i="2"/>
  <c r="O294" i="2" s="1"/>
  <c r="F294" i="2"/>
  <c r="U293" i="2"/>
  <c r="S293" i="2"/>
  <c r="R293" i="2"/>
  <c r="N293" i="2"/>
  <c r="N292" i="2" s="1"/>
  <c r="L293" i="2"/>
  <c r="K293" i="2"/>
  <c r="G293" i="2"/>
  <c r="E293" i="2"/>
  <c r="E292" i="2" s="1"/>
  <c r="D293" i="2"/>
  <c r="H291" i="2"/>
  <c r="G290" i="2"/>
  <c r="G289" i="2" s="1"/>
  <c r="T288" i="2"/>
  <c r="M288" i="2"/>
  <c r="O288" i="2" s="1"/>
  <c r="F288" i="2"/>
  <c r="F287" i="2" s="1"/>
  <c r="U287" i="2"/>
  <c r="S287" i="2"/>
  <c r="R287" i="2"/>
  <c r="N287" i="2"/>
  <c r="L287" i="2"/>
  <c r="K287" i="2"/>
  <c r="G287" i="2"/>
  <c r="E287" i="2"/>
  <c r="D287" i="2"/>
  <c r="T286" i="2"/>
  <c r="M286" i="2"/>
  <c r="O286" i="2" s="1"/>
  <c r="F286" i="2"/>
  <c r="H286" i="2" s="1"/>
  <c r="U285" i="2"/>
  <c r="S285" i="2"/>
  <c r="R285" i="2"/>
  <c r="N285" i="2"/>
  <c r="L285" i="2"/>
  <c r="K285" i="2"/>
  <c r="G285" i="2"/>
  <c r="F285" i="2"/>
  <c r="E285" i="2"/>
  <c r="D285" i="2"/>
  <c r="T283" i="2"/>
  <c r="T282" i="2" s="1"/>
  <c r="M283" i="2"/>
  <c r="O283" i="2" s="1"/>
  <c r="F283" i="2"/>
  <c r="U282" i="2"/>
  <c r="S282" i="2"/>
  <c r="R282" i="2"/>
  <c r="N282" i="2"/>
  <c r="L282" i="2"/>
  <c r="K282" i="2"/>
  <c r="G282" i="2"/>
  <c r="E282" i="2"/>
  <c r="D282" i="2"/>
  <c r="T281" i="2"/>
  <c r="T280" i="2" s="1"/>
  <c r="M281" i="2"/>
  <c r="O281" i="2" s="1"/>
  <c r="F281" i="2"/>
  <c r="F280" i="2" s="1"/>
  <c r="U280" i="2"/>
  <c r="S280" i="2"/>
  <c r="R280" i="2"/>
  <c r="N280" i="2"/>
  <c r="L280" i="2"/>
  <c r="K280" i="2"/>
  <c r="G280" i="2"/>
  <c r="E280" i="2"/>
  <c r="D280" i="2"/>
  <c r="V279" i="2"/>
  <c r="O279" i="2"/>
  <c r="F279" i="2"/>
  <c r="V278" i="2"/>
  <c r="O278" i="2"/>
  <c r="Q278" i="2" s="1"/>
  <c r="F278" i="2"/>
  <c r="H278" i="2" s="1"/>
  <c r="J278" i="2" s="1"/>
  <c r="U277" i="2"/>
  <c r="S277" i="2"/>
  <c r="R277" i="2"/>
  <c r="N277" i="2"/>
  <c r="L277" i="2"/>
  <c r="K277" i="2"/>
  <c r="G277" i="2"/>
  <c r="E277" i="2"/>
  <c r="D277" i="2"/>
  <c r="V275" i="2"/>
  <c r="V274" i="2" s="1"/>
  <c r="O275" i="2"/>
  <c r="F275" i="2"/>
  <c r="U274" i="2"/>
  <c r="S274" i="2"/>
  <c r="R274" i="2"/>
  <c r="N274" i="2"/>
  <c r="L274" i="2"/>
  <c r="K274" i="2"/>
  <c r="G274" i="2"/>
  <c r="E274" i="2"/>
  <c r="D274" i="2"/>
  <c r="F273" i="2"/>
  <c r="F272" i="2" s="1"/>
  <c r="U272" i="2"/>
  <c r="S272" i="2"/>
  <c r="R272" i="2"/>
  <c r="N272" i="2"/>
  <c r="L272" i="2"/>
  <c r="K272" i="2"/>
  <c r="G272" i="2"/>
  <c r="E272" i="2"/>
  <c r="D272" i="2"/>
  <c r="T271" i="2"/>
  <c r="V271" i="2" s="1"/>
  <c r="V270" i="2" s="1"/>
  <c r="M271" i="2"/>
  <c r="M270" i="2" s="1"/>
  <c r="F271" i="2"/>
  <c r="H271" i="2" s="1"/>
  <c r="U270" i="2"/>
  <c r="S270" i="2"/>
  <c r="R270" i="2"/>
  <c r="N270" i="2"/>
  <c r="L270" i="2"/>
  <c r="K270" i="2"/>
  <c r="G270" i="2"/>
  <c r="F270" i="2"/>
  <c r="E270" i="2"/>
  <c r="D270" i="2"/>
  <c r="T269" i="2"/>
  <c r="M269" i="2"/>
  <c r="F269" i="2"/>
  <c r="F268" i="2" s="1"/>
  <c r="U268" i="2"/>
  <c r="S268" i="2"/>
  <c r="R268" i="2"/>
  <c r="N268" i="2"/>
  <c r="L268" i="2"/>
  <c r="K268" i="2"/>
  <c r="G268" i="2"/>
  <c r="E268" i="2"/>
  <c r="D268" i="2"/>
  <c r="V266" i="2"/>
  <c r="V265" i="2" s="1"/>
  <c r="M266" i="2"/>
  <c r="O266" i="2" s="1"/>
  <c r="F266" i="2"/>
  <c r="F265" i="2" s="1"/>
  <c r="U265" i="2"/>
  <c r="S265" i="2"/>
  <c r="R265" i="2"/>
  <c r="N265" i="2"/>
  <c r="L265" i="2"/>
  <c r="K265" i="2"/>
  <c r="G265" i="2"/>
  <c r="E265" i="2"/>
  <c r="D265" i="2"/>
  <c r="V264" i="2"/>
  <c r="V263" i="2" s="1"/>
  <c r="M264" i="2"/>
  <c r="M263" i="2" s="1"/>
  <c r="F264" i="2"/>
  <c r="H264" i="2" s="1"/>
  <c r="U263" i="2"/>
  <c r="S263" i="2"/>
  <c r="R263" i="2"/>
  <c r="N263" i="2"/>
  <c r="L263" i="2"/>
  <c r="K263" i="2"/>
  <c r="G263" i="2"/>
  <c r="E263" i="2"/>
  <c r="D263" i="2"/>
  <c r="T262" i="2"/>
  <c r="M262" i="2"/>
  <c r="O262" i="2" s="1"/>
  <c r="F262" i="2"/>
  <c r="H262" i="2" s="1"/>
  <c r="U261" i="2"/>
  <c r="S261" i="2"/>
  <c r="R261" i="2"/>
  <c r="N261" i="2"/>
  <c r="L261" i="2"/>
  <c r="K261" i="2"/>
  <c r="G261" i="2"/>
  <c r="F261" i="2"/>
  <c r="E261" i="2"/>
  <c r="D261" i="2"/>
  <c r="T260" i="2"/>
  <c r="T259" i="2" s="1"/>
  <c r="M260" i="2"/>
  <c r="M259" i="2" s="1"/>
  <c r="F260" i="2"/>
  <c r="S259" i="2"/>
  <c r="R259" i="2"/>
  <c r="N259" i="2"/>
  <c r="L259" i="2"/>
  <c r="K259" i="2"/>
  <c r="G259" i="2"/>
  <c r="E259" i="2"/>
  <c r="D259" i="2"/>
  <c r="T255" i="2"/>
  <c r="T254" i="2" s="1"/>
  <c r="M255" i="2"/>
  <c r="F255" i="2"/>
  <c r="H255" i="2" s="1"/>
  <c r="U254" i="2"/>
  <c r="S254" i="2"/>
  <c r="R254" i="2"/>
  <c r="N254" i="2"/>
  <c r="L254" i="2"/>
  <c r="K254" i="2"/>
  <c r="G254" i="2"/>
  <c r="E254" i="2"/>
  <c r="D254" i="2"/>
  <c r="T253" i="2"/>
  <c r="V253" i="2" s="1"/>
  <c r="M253" i="2"/>
  <c r="O253" i="2" s="1"/>
  <c r="Q253" i="2" s="1"/>
  <c r="F253" i="2"/>
  <c r="H253" i="2" s="1"/>
  <c r="J253" i="2" s="1"/>
  <c r="R252" i="2"/>
  <c r="R250" i="2" s="1"/>
  <c r="K252" i="2"/>
  <c r="M252" i="2" s="1"/>
  <c r="O252" i="2" s="1"/>
  <c r="Q252" i="2" s="1"/>
  <c r="F252" i="2"/>
  <c r="H252" i="2" s="1"/>
  <c r="J252" i="2" s="1"/>
  <c r="T251" i="2"/>
  <c r="V251" i="2" s="1"/>
  <c r="M251" i="2"/>
  <c r="O251" i="2" s="1"/>
  <c r="Q251" i="2" s="1"/>
  <c r="F251" i="2"/>
  <c r="H251" i="2" s="1"/>
  <c r="J251" i="2" s="1"/>
  <c r="U250" i="2"/>
  <c r="S250" i="2"/>
  <c r="N250" i="2"/>
  <c r="L250" i="2"/>
  <c r="G250" i="2"/>
  <c r="E250" i="2"/>
  <c r="D250" i="2"/>
  <c r="T247" i="2"/>
  <c r="T246" i="2" s="1"/>
  <c r="T245" i="2" s="1"/>
  <c r="M247" i="2"/>
  <c r="O247" i="2" s="1"/>
  <c r="F247" i="2"/>
  <c r="H247" i="2" s="1"/>
  <c r="J247" i="2" s="1"/>
  <c r="J246" i="2" s="1"/>
  <c r="J245" i="2" s="1"/>
  <c r="U246" i="2"/>
  <c r="U245" i="2" s="1"/>
  <c r="S246" i="2"/>
  <c r="S245" i="2" s="1"/>
  <c r="R246" i="2"/>
  <c r="R245" i="2" s="1"/>
  <c r="N246" i="2"/>
  <c r="N245" i="2" s="1"/>
  <c r="L246" i="2"/>
  <c r="L245" i="2" s="1"/>
  <c r="K246" i="2"/>
  <c r="K245" i="2" s="1"/>
  <c r="G246" i="2"/>
  <c r="G245" i="2" s="1"/>
  <c r="E246" i="2"/>
  <c r="E245" i="2" s="1"/>
  <c r="D246" i="2"/>
  <c r="D245" i="2" s="1"/>
  <c r="T244" i="2"/>
  <c r="M244" i="2"/>
  <c r="O244" i="2" s="1"/>
  <c r="F244" i="2"/>
  <c r="F243" i="2" s="1"/>
  <c r="F242" i="2" s="1"/>
  <c r="U243" i="2"/>
  <c r="U242" i="2" s="1"/>
  <c r="S243" i="2"/>
  <c r="S242" i="2" s="1"/>
  <c r="R243" i="2"/>
  <c r="R242" i="2" s="1"/>
  <c r="R241" i="2" s="1"/>
  <c r="N243" i="2"/>
  <c r="N242" i="2" s="1"/>
  <c r="L243" i="2"/>
  <c r="L242" i="2" s="1"/>
  <c r="K243" i="2"/>
  <c r="K242" i="2" s="1"/>
  <c r="G243" i="2"/>
  <c r="G242" i="2" s="1"/>
  <c r="E243" i="2"/>
  <c r="E242" i="2" s="1"/>
  <c r="D243" i="2"/>
  <c r="D242" i="2" s="1"/>
  <c r="V240" i="2"/>
  <c r="V239" i="2" s="1"/>
  <c r="O240" i="2"/>
  <c r="F240" i="2"/>
  <c r="F239" i="2" s="1"/>
  <c r="U239" i="2"/>
  <c r="S239" i="2"/>
  <c r="R239" i="2"/>
  <c r="N239" i="2"/>
  <c r="L239" i="2"/>
  <c r="K239" i="2"/>
  <c r="G239" i="2"/>
  <c r="E239" i="2"/>
  <c r="D239" i="2"/>
  <c r="V238" i="2"/>
  <c r="V237" i="2" s="1"/>
  <c r="O238" i="2"/>
  <c r="F238" i="2"/>
  <c r="F237" i="2" s="1"/>
  <c r="U237" i="2"/>
  <c r="S237" i="2"/>
  <c r="R237" i="2"/>
  <c r="N237" i="2"/>
  <c r="L237" i="2"/>
  <c r="K237" i="2"/>
  <c r="G237" i="2"/>
  <c r="E237" i="2"/>
  <c r="D237" i="2"/>
  <c r="T236" i="2"/>
  <c r="V236" i="2" s="1"/>
  <c r="V235" i="2" s="1"/>
  <c r="M236" i="2"/>
  <c r="O236" i="2" s="1"/>
  <c r="F236" i="2"/>
  <c r="H236" i="2" s="1"/>
  <c r="U235" i="2"/>
  <c r="S235" i="2"/>
  <c r="R235" i="2"/>
  <c r="N235" i="2"/>
  <c r="L235" i="2"/>
  <c r="K235" i="2"/>
  <c r="G235" i="2"/>
  <c r="E235" i="2"/>
  <c r="D235" i="2"/>
  <c r="T233" i="2"/>
  <c r="V233" i="2" s="1"/>
  <c r="V232" i="2" s="1"/>
  <c r="V231" i="2" s="1"/>
  <c r="M233" i="2"/>
  <c r="M232" i="2" s="1"/>
  <c r="M231" i="2" s="1"/>
  <c r="F233" i="2"/>
  <c r="H233" i="2" s="1"/>
  <c r="J233" i="2" s="1"/>
  <c r="J232" i="2" s="1"/>
  <c r="J231" i="2" s="1"/>
  <c r="U232" i="2"/>
  <c r="U231" i="2" s="1"/>
  <c r="S232" i="2"/>
  <c r="S231" i="2" s="1"/>
  <c r="R232" i="2"/>
  <c r="R231" i="2" s="1"/>
  <c r="N232" i="2"/>
  <c r="N231" i="2" s="1"/>
  <c r="L232" i="2"/>
  <c r="L231" i="2" s="1"/>
  <c r="K232" i="2"/>
  <c r="K231" i="2" s="1"/>
  <c r="G232" i="2"/>
  <c r="G231" i="2" s="1"/>
  <c r="F232" i="2"/>
  <c r="F231" i="2" s="1"/>
  <c r="E232" i="2"/>
  <c r="E231" i="2" s="1"/>
  <c r="D232" i="2"/>
  <c r="D231" i="2" s="1"/>
  <c r="T229" i="2"/>
  <c r="V229" i="2" s="1"/>
  <c r="V228" i="2" s="1"/>
  <c r="V227" i="2" s="1"/>
  <c r="M229" i="2"/>
  <c r="M228" i="2" s="1"/>
  <c r="M227" i="2" s="1"/>
  <c r="F229" i="2"/>
  <c r="H229" i="2" s="1"/>
  <c r="U228" i="2"/>
  <c r="U227" i="2" s="1"/>
  <c r="S228" i="2"/>
  <c r="S227" i="2" s="1"/>
  <c r="R228" i="2"/>
  <c r="R227" i="2" s="1"/>
  <c r="N228" i="2"/>
  <c r="N227" i="2" s="1"/>
  <c r="L228" i="2"/>
  <c r="L227" i="2" s="1"/>
  <c r="K228" i="2"/>
  <c r="K227" i="2" s="1"/>
  <c r="G228" i="2"/>
  <c r="G227" i="2" s="1"/>
  <c r="E228" i="2"/>
  <c r="E227" i="2" s="1"/>
  <c r="D228" i="2"/>
  <c r="D227" i="2" s="1"/>
  <c r="T226" i="2"/>
  <c r="M226" i="2"/>
  <c r="O226" i="2" s="1"/>
  <c r="F226" i="2"/>
  <c r="F225" i="2" s="1"/>
  <c r="U225" i="2"/>
  <c r="S225" i="2"/>
  <c r="R225" i="2"/>
  <c r="N225" i="2"/>
  <c r="L225" i="2"/>
  <c r="K225" i="2"/>
  <c r="G225" i="2"/>
  <c r="E225" i="2"/>
  <c r="D225" i="2"/>
  <c r="T224" i="2"/>
  <c r="V224" i="2" s="1"/>
  <c r="V223" i="2" s="1"/>
  <c r="M224" i="2"/>
  <c r="O224" i="2" s="1"/>
  <c r="F224" i="2"/>
  <c r="F223" i="2" s="1"/>
  <c r="U223" i="2"/>
  <c r="S223" i="2"/>
  <c r="R223" i="2"/>
  <c r="N223" i="2"/>
  <c r="L223" i="2"/>
  <c r="K223" i="2"/>
  <c r="G223" i="2"/>
  <c r="G222" i="2" s="1"/>
  <c r="E223" i="2"/>
  <c r="D223" i="2"/>
  <c r="D222" i="2" s="1"/>
  <c r="T219" i="2"/>
  <c r="V219" i="2" s="1"/>
  <c r="M219" i="2"/>
  <c r="O219" i="2" s="1"/>
  <c r="Q219" i="2" s="1"/>
  <c r="F219" i="2"/>
  <c r="H219" i="2" s="1"/>
  <c r="J219" i="2" s="1"/>
  <c r="T218" i="2"/>
  <c r="V218" i="2" s="1"/>
  <c r="M218" i="2"/>
  <c r="O218" i="2" s="1"/>
  <c r="Q218" i="2" s="1"/>
  <c r="F218" i="2"/>
  <c r="T217" i="2"/>
  <c r="V217" i="2" s="1"/>
  <c r="M217" i="2"/>
  <c r="F217" i="2"/>
  <c r="H217" i="2" s="1"/>
  <c r="J217" i="2" s="1"/>
  <c r="U216" i="2"/>
  <c r="U215" i="2" s="1"/>
  <c r="U214" i="2" s="1"/>
  <c r="S216" i="2"/>
  <c r="S215" i="2" s="1"/>
  <c r="S214" i="2" s="1"/>
  <c r="R216" i="2"/>
  <c r="R215" i="2" s="1"/>
  <c r="R214" i="2" s="1"/>
  <c r="N216" i="2"/>
  <c r="N215" i="2" s="1"/>
  <c r="N214" i="2" s="1"/>
  <c r="L216" i="2"/>
  <c r="L215" i="2" s="1"/>
  <c r="L214" i="2" s="1"/>
  <c r="K216" i="2"/>
  <c r="K215" i="2" s="1"/>
  <c r="K214" i="2" s="1"/>
  <c r="G216" i="2"/>
  <c r="G215" i="2" s="1"/>
  <c r="G214" i="2" s="1"/>
  <c r="E216" i="2"/>
  <c r="E215" i="2" s="1"/>
  <c r="E214" i="2" s="1"/>
  <c r="D216" i="2"/>
  <c r="D215" i="2" s="1"/>
  <c r="D214" i="2" s="1"/>
  <c r="T213" i="2"/>
  <c r="V213" i="2" s="1"/>
  <c r="V212" i="2" s="1"/>
  <c r="V211" i="2" s="1"/>
  <c r="M213" i="2"/>
  <c r="O213" i="2" s="1"/>
  <c r="F213" i="2"/>
  <c r="F212" i="2" s="1"/>
  <c r="F211" i="2" s="1"/>
  <c r="U212" i="2"/>
  <c r="U211" i="2" s="1"/>
  <c r="S212" i="2"/>
  <c r="S211" i="2" s="1"/>
  <c r="R212" i="2"/>
  <c r="R211" i="2" s="1"/>
  <c r="N212" i="2"/>
  <c r="N211" i="2" s="1"/>
  <c r="L212" i="2"/>
  <c r="L211" i="2" s="1"/>
  <c r="K212" i="2"/>
  <c r="K211" i="2" s="1"/>
  <c r="G212" i="2"/>
  <c r="G211" i="2" s="1"/>
  <c r="E212" i="2"/>
  <c r="E211" i="2" s="1"/>
  <c r="D212" i="2"/>
  <c r="D211" i="2" s="1"/>
  <c r="V210" i="2"/>
  <c r="V209" i="2" s="1"/>
  <c r="O210" i="2"/>
  <c r="F210" i="2"/>
  <c r="F209" i="2" s="1"/>
  <c r="U209" i="2"/>
  <c r="S209" i="2"/>
  <c r="R209" i="2"/>
  <c r="N209" i="2"/>
  <c r="L209" i="2"/>
  <c r="K209" i="2"/>
  <c r="G209" i="2"/>
  <c r="E209" i="2"/>
  <c r="D209" i="2"/>
  <c r="T208" i="2"/>
  <c r="V208" i="2" s="1"/>
  <c r="V207" i="2" s="1"/>
  <c r="M208" i="2"/>
  <c r="M207" i="2" s="1"/>
  <c r="F208" i="2"/>
  <c r="H208" i="2" s="1"/>
  <c r="U207" i="2"/>
  <c r="S207" i="2"/>
  <c r="R207" i="2"/>
  <c r="N207" i="2"/>
  <c r="L207" i="2"/>
  <c r="K207" i="2"/>
  <c r="G207" i="2"/>
  <c r="F207" i="2"/>
  <c r="E207" i="2"/>
  <c r="D207" i="2"/>
  <c r="T206" i="2"/>
  <c r="M206" i="2"/>
  <c r="M205" i="2" s="1"/>
  <c r="F206" i="2"/>
  <c r="F205" i="2" s="1"/>
  <c r="U205" i="2"/>
  <c r="S205" i="2"/>
  <c r="R205" i="2"/>
  <c r="N205" i="2"/>
  <c r="L205" i="2"/>
  <c r="K205" i="2"/>
  <c r="G205" i="2"/>
  <c r="E205" i="2"/>
  <c r="D205" i="2"/>
  <c r="T202" i="2"/>
  <c r="V202" i="2" s="1"/>
  <c r="V201" i="2" s="1"/>
  <c r="M202" i="2"/>
  <c r="M201" i="2" s="1"/>
  <c r="F202" i="2"/>
  <c r="H202" i="2" s="1"/>
  <c r="U201" i="2"/>
  <c r="S201" i="2"/>
  <c r="R201" i="2"/>
  <c r="N201" i="2"/>
  <c r="L201" i="2"/>
  <c r="K201" i="2"/>
  <c r="G201" i="2"/>
  <c r="E201" i="2"/>
  <c r="D201" i="2"/>
  <c r="T200" i="2"/>
  <c r="V200" i="2" s="1"/>
  <c r="M200" i="2"/>
  <c r="O200" i="2" s="1"/>
  <c r="Q200" i="2" s="1"/>
  <c r="F200" i="2"/>
  <c r="H200" i="2" s="1"/>
  <c r="J200" i="2" s="1"/>
  <c r="T199" i="2"/>
  <c r="M199" i="2"/>
  <c r="O199" i="2" s="1"/>
  <c r="Q199" i="2" s="1"/>
  <c r="F199" i="2"/>
  <c r="U198" i="2"/>
  <c r="S198" i="2"/>
  <c r="R198" i="2"/>
  <c r="N198" i="2"/>
  <c r="L198" i="2"/>
  <c r="K198" i="2"/>
  <c r="G198" i="2"/>
  <c r="E198" i="2"/>
  <c r="D198" i="2"/>
  <c r="T197" i="2"/>
  <c r="V197" i="2" s="1"/>
  <c r="M197" i="2"/>
  <c r="O197" i="2" s="1"/>
  <c r="Q197" i="2" s="1"/>
  <c r="F197" i="2"/>
  <c r="H197" i="2" s="1"/>
  <c r="J197" i="2" s="1"/>
  <c r="T196" i="2"/>
  <c r="V196" i="2" s="1"/>
  <c r="M196" i="2"/>
  <c r="O196" i="2" s="1"/>
  <c r="Q196" i="2" s="1"/>
  <c r="F196" i="2"/>
  <c r="U195" i="2"/>
  <c r="S195" i="2"/>
  <c r="R195" i="2"/>
  <c r="N195" i="2"/>
  <c r="L195" i="2"/>
  <c r="K195" i="2"/>
  <c r="G195" i="2"/>
  <c r="E195" i="2"/>
  <c r="D195" i="2"/>
  <c r="T193" i="2"/>
  <c r="M193" i="2"/>
  <c r="O193" i="2" s="1"/>
  <c r="F193" i="2"/>
  <c r="U192" i="2"/>
  <c r="U191" i="2" s="1"/>
  <c r="S192" i="2"/>
  <c r="S191" i="2" s="1"/>
  <c r="R192" i="2"/>
  <c r="R191" i="2" s="1"/>
  <c r="N192" i="2"/>
  <c r="N191" i="2" s="1"/>
  <c r="L192" i="2"/>
  <c r="L191" i="2" s="1"/>
  <c r="K192" i="2"/>
  <c r="K191" i="2" s="1"/>
  <c r="G192" i="2"/>
  <c r="G191" i="2" s="1"/>
  <c r="E192" i="2"/>
  <c r="E191" i="2" s="1"/>
  <c r="D192" i="2"/>
  <c r="D191" i="2" s="1"/>
  <c r="T189" i="2"/>
  <c r="M189" i="2"/>
  <c r="F189" i="2"/>
  <c r="F188" i="2" s="1"/>
  <c r="F187" i="2" s="1"/>
  <c r="U188" i="2"/>
  <c r="U187" i="2" s="1"/>
  <c r="S188" i="2"/>
  <c r="S187" i="2" s="1"/>
  <c r="R188" i="2"/>
  <c r="R187" i="2" s="1"/>
  <c r="N188" i="2"/>
  <c r="N187" i="2" s="1"/>
  <c r="L188" i="2"/>
  <c r="L187" i="2" s="1"/>
  <c r="K188" i="2"/>
  <c r="K187" i="2" s="1"/>
  <c r="G188" i="2"/>
  <c r="G187" i="2" s="1"/>
  <c r="E188" i="2"/>
  <c r="E187" i="2" s="1"/>
  <c r="D188" i="2"/>
  <c r="D187" i="2" s="1"/>
  <c r="V186" i="2"/>
  <c r="V185" i="2" s="1"/>
  <c r="V184" i="2" s="1"/>
  <c r="O186" i="2"/>
  <c r="Q186" i="2" s="1"/>
  <c r="Q185" i="2" s="1"/>
  <c r="Q184" i="2" s="1"/>
  <c r="F186" i="2"/>
  <c r="H186" i="2" s="1"/>
  <c r="U185" i="2"/>
  <c r="U184" i="2" s="1"/>
  <c r="S185" i="2"/>
  <c r="S184" i="2" s="1"/>
  <c r="R185" i="2"/>
  <c r="R184" i="2" s="1"/>
  <c r="N185" i="2"/>
  <c r="N184" i="2" s="1"/>
  <c r="L185" i="2"/>
  <c r="L184" i="2" s="1"/>
  <c r="K185" i="2"/>
  <c r="K184" i="2" s="1"/>
  <c r="G185" i="2"/>
  <c r="G184" i="2" s="1"/>
  <c r="E185" i="2"/>
  <c r="E184" i="2" s="1"/>
  <c r="D185" i="2"/>
  <c r="D184" i="2" s="1"/>
  <c r="V183" i="2"/>
  <c r="V182" i="2" s="1"/>
  <c r="V181" i="2" s="1"/>
  <c r="O183" i="2"/>
  <c r="F183" i="2"/>
  <c r="F182" i="2" s="1"/>
  <c r="F181" i="2" s="1"/>
  <c r="U182" i="2"/>
  <c r="U181" i="2" s="1"/>
  <c r="S182" i="2"/>
  <c r="S181" i="2" s="1"/>
  <c r="R182" i="2"/>
  <c r="R181" i="2" s="1"/>
  <c r="N182" i="2"/>
  <c r="N181" i="2" s="1"/>
  <c r="L182" i="2"/>
  <c r="L181" i="2" s="1"/>
  <c r="K182" i="2"/>
  <c r="K181" i="2" s="1"/>
  <c r="G182" i="2"/>
  <c r="G181" i="2" s="1"/>
  <c r="E182" i="2"/>
  <c r="E181" i="2" s="1"/>
  <c r="D182" i="2"/>
  <c r="D181" i="2" s="1"/>
  <c r="H180" i="2"/>
  <c r="G179" i="2"/>
  <c r="T178" i="2"/>
  <c r="V178" i="2" s="1"/>
  <c r="V177" i="2" s="1"/>
  <c r="M178" i="2"/>
  <c r="M177" i="2" s="1"/>
  <c r="F178" i="2"/>
  <c r="F177" i="2" s="1"/>
  <c r="U177" i="2"/>
  <c r="S177" i="2"/>
  <c r="R177" i="2"/>
  <c r="N177" i="2"/>
  <c r="L177" i="2"/>
  <c r="K177" i="2"/>
  <c r="G177" i="2"/>
  <c r="E177" i="2"/>
  <c r="D177" i="2"/>
  <c r="T176" i="2"/>
  <c r="M176" i="2"/>
  <c r="M175" i="2" s="1"/>
  <c r="F176" i="2"/>
  <c r="H176" i="2" s="1"/>
  <c r="U175" i="2"/>
  <c r="S175" i="2"/>
  <c r="R175" i="2"/>
  <c r="N175" i="2"/>
  <c r="L175" i="2"/>
  <c r="K175" i="2"/>
  <c r="G175" i="2"/>
  <c r="E175" i="2"/>
  <c r="D175" i="2"/>
  <c r="T174" i="2"/>
  <c r="T173" i="2" s="1"/>
  <c r="M174" i="2"/>
  <c r="M173" i="2" s="1"/>
  <c r="F174" i="2"/>
  <c r="F173" i="2" s="1"/>
  <c r="U173" i="2"/>
  <c r="S173" i="2"/>
  <c r="R173" i="2"/>
  <c r="N173" i="2"/>
  <c r="L173" i="2"/>
  <c r="K173" i="2"/>
  <c r="G173" i="2"/>
  <c r="E173" i="2"/>
  <c r="D173" i="2"/>
  <c r="T172" i="2"/>
  <c r="T171" i="2" s="1"/>
  <c r="M172" i="2"/>
  <c r="M171" i="2" s="1"/>
  <c r="F172" i="2"/>
  <c r="H172" i="2" s="1"/>
  <c r="U171" i="2"/>
  <c r="S171" i="2"/>
  <c r="R171" i="2"/>
  <c r="N171" i="2"/>
  <c r="L171" i="2"/>
  <c r="K171" i="2"/>
  <c r="G171" i="2"/>
  <c r="E171" i="2"/>
  <c r="D171" i="2"/>
  <c r="T170" i="2"/>
  <c r="T169" i="2" s="1"/>
  <c r="M170" i="2"/>
  <c r="M169" i="2" s="1"/>
  <c r="F170" i="2"/>
  <c r="F169" i="2" s="1"/>
  <c r="U169" i="2"/>
  <c r="S169" i="2"/>
  <c r="R169" i="2"/>
  <c r="N169" i="2"/>
  <c r="L169" i="2"/>
  <c r="K169" i="2"/>
  <c r="G169" i="2"/>
  <c r="E169" i="2"/>
  <c r="D169" i="2"/>
  <c r="V168" i="2"/>
  <c r="V167" i="2" s="1"/>
  <c r="O168" i="2"/>
  <c r="F168" i="2"/>
  <c r="F167" i="2" s="1"/>
  <c r="U167" i="2"/>
  <c r="S167" i="2"/>
  <c r="R167" i="2"/>
  <c r="N167" i="2"/>
  <c r="L167" i="2"/>
  <c r="K167" i="2"/>
  <c r="G167" i="2"/>
  <c r="E167" i="2"/>
  <c r="D167" i="2"/>
  <c r="H166" i="2"/>
  <c r="J166" i="2" s="1"/>
  <c r="T165" i="2"/>
  <c r="T164" i="2" s="1"/>
  <c r="M165" i="2"/>
  <c r="F165" i="2"/>
  <c r="F164" i="2" s="1"/>
  <c r="U164" i="2"/>
  <c r="S164" i="2"/>
  <c r="R164" i="2"/>
  <c r="N164" i="2"/>
  <c r="L164" i="2"/>
  <c r="K164" i="2"/>
  <c r="G164" i="2"/>
  <c r="E164" i="2"/>
  <c r="D164" i="2"/>
  <c r="T160" i="2"/>
  <c r="M160" i="2"/>
  <c r="O160" i="2" s="1"/>
  <c r="F160" i="2"/>
  <c r="H160" i="2" s="1"/>
  <c r="U159" i="2"/>
  <c r="S159" i="2"/>
  <c r="R159" i="2"/>
  <c r="N159" i="2"/>
  <c r="L159" i="2"/>
  <c r="K159" i="2"/>
  <c r="G159" i="2"/>
  <c r="F159" i="2"/>
  <c r="E159" i="2"/>
  <c r="D159" i="2"/>
  <c r="T158" i="2"/>
  <c r="V158" i="2" s="1"/>
  <c r="V157" i="2" s="1"/>
  <c r="M158" i="2"/>
  <c r="O158" i="2" s="1"/>
  <c r="F158" i="2"/>
  <c r="F157" i="2" s="1"/>
  <c r="U157" i="2"/>
  <c r="T157" i="2"/>
  <c r="S157" i="2"/>
  <c r="R157" i="2"/>
  <c r="N157" i="2"/>
  <c r="L157" i="2"/>
  <c r="K157" i="2"/>
  <c r="G157" i="2"/>
  <c r="E157" i="2"/>
  <c r="D157" i="2"/>
  <c r="T156" i="2"/>
  <c r="V156" i="2" s="1"/>
  <c r="V155" i="2" s="1"/>
  <c r="M156" i="2"/>
  <c r="M155" i="2" s="1"/>
  <c r="F156" i="2"/>
  <c r="F155" i="2" s="1"/>
  <c r="U155" i="2"/>
  <c r="S155" i="2"/>
  <c r="R155" i="2"/>
  <c r="N155" i="2"/>
  <c r="L155" i="2"/>
  <c r="K155" i="2"/>
  <c r="G155" i="2"/>
  <c r="E155" i="2"/>
  <c r="D155" i="2"/>
  <c r="T154" i="2"/>
  <c r="V154" i="2" s="1"/>
  <c r="V153" i="2" s="1"/>
  <c r="M154" i="2"/>
  <c r="F154" i="2"/>
  <c r="H154" i="2" s="1"/>
  <c r="U153" i="2"/>
  <c r="S153" i="2"/>
  <c r="R153" i="2"/>
  <c r="N153" i="2"/>
  <c r="L153" i="2"/>
  <c r="K153" i="2"/>
  <c r="G153" i="2"/>
  <c r="E153" i="2"/>
  <c r="D153" i="2"/>
  <c r="T152" i="2"/>
  <c r="V152" i="2" s="1"/>
  <c r="V151" i="2" s="1"/>
  <c r="M152" i="2"/>
  <c r="O152" i="2" s="1"/>
  <c r="F152" i="2"/>
  <c r="H152" i="2" s="1"/>
  <c r="U151" i="2"/>
  <c r="S151" i="2"/>
  <c r="R151" i="2"/>
  <c r="N151" i="2"/>
  <c r="L151" i="2"/>
  <c r="K151" i="2"/>
  <c r="G151" i="2"/>
  <c r="E151" i="2"/>
  <c r="D151" i="2"/>
  <c r="T150" i="2"/>
  <c r="M150" i="2"/>
  <c r="M149" i="2" s="1"/>
  <c r="F150" i="2"/>
  <c r="H150" i="2" s="1"/>
  <c r="U149" i="2"/>
  <c r="S149" i="2"/>
  <c r="R149" i="2"/>
  <c r="N149" i="2"/>
  <c r="L149" i="2"/>
  <c r="K149" i="2"/>
  <c r="G149" i="2"/>
  <c r="E149" i="2"/>
  <c r="D149" i="2"/>
  <c r="T148" i="2"/>
  <c r="M148" i="2"/>
  <c r="O148" i="2" s="1"/>
  <c r="F148" i="2"/>
  <c r="U147" i="2"/>
  <c r="S147" i="2"/>
  <c r="R147" i="2"/>
  <c r="N147" i="2"/>
  <c r="L147" i="2"/>
  <c r="K147" i="2"/>
  <c r="G147" i="2"/>
  <c r="E147" i="2"/>
  <c r="D147" i="2"/>
  <c r="T146" i="2"/>
  <c r="M146" i="2"/>
  <c r="M145" i="2" s="1"/>
  <c r="F146" i="2"/>
  <c r="U145" i="2"/>
  <c r="S145" i="2"/>
  <c r="R145" i="2"/>
  <c r="N145" i="2"/>
  <c r="L145" i="2"/>
  <c r="K145" i="2"/>
  <c r="G145" i="2"/>
  <c r="E145" i="2"/>
  <c r="D145" i="2"/>
  <c r="T144" i="2"/>
  <c r="V144" i="2" s="1"/>
  <c r="M144" i="2"/>
  <c r="O144" i="2" s="1"/>
  <c r="Q144" i="2" s="1"/>
  <c r="F144" i="2"/>
  <c r="H144" i="2" s="1"/>
  <c r="J144" i="2" s="1"/>
  <c r="T143" i="2"/>
  <c r="V143" i="2" s="1"/>
  <c r="M143" i="2"/>
  <c r="O143" i="2" s="1"/>
  <c r="Q143" i="2" s="1"/>
  <c r="F143" i="2"/>
  <c r="H143" i="2" s="1"/>
  <c r="J143" i="2" s="1"/>
  <c r="T142" i="2"/>
  <c r="V142" i="2" s="1"/>
  <c r="M142" i="2"/>
  <c r="O142" i="2" s="1"/>
  <c r="Q142" i="2" s="1"/>
  <c r="F142" i="2"/>
  <c r="U141" i="2"/>
  <c r="S141" i="2"/>
  <c r="R141" i="2"/>
  <c r="N141" i="2"/>
  <c r="L141" i="2"/>
  <c r="K141" i="2"/>
  <c r="G141" i="2"/>
  <c r="E141" i="2"/>
  <c r="D141" i="2"/>
  <c r="T138" i="2"/>
  <c r="V138" i="2" s="1"/>
  <c r="V137" i="2" s="1"/>
  <c r="V136" i="2" s="1"/>
  <c r="V135" i="2" s="1"/>
  <c r="M138" i="2"/>
  <c r="M137" i="2" s="1"/>
  <c r="M136" i="2" s="1"/>
  <c r="M135" i="2" s="1"/>
  <c r="F138" i="2"/>
  <c r="F137" i="2" s="1"/>
  <c r="F136" i="2" s="1"/>
  <c r="F135" i="2" s="1"/>
  <c r="U137" i="2"/>
  <c r="U136" i="2" s="1"/>
  <c r="U135" i="2" s="1"/>
  <c r="S137" i="2"/>
  <c r="S136" i="2" s="1"/>
  <c r="S135" i="2" s="1"/>
  <c r="R137" i="2"/>
  <c r="R136" i="2" s="1"/>
  <c r="R135" i="2" s="1"/>
  <c r="N137" i="2"/>
  <c r="N136" i="2" s="1"/>
  <c r="N135" i="2" s="1"/>
  <c r="L137" i="2"/>
  <c r="L136" i="2" s="1"/>
  <c r="L135" i="2" s="1"/>
  <c r="K137" i="2"/>
  <c r="K136" i="2" s="1"/>
  <c r="K135" i="2" s="1"/>
  <c r="G137" i="2"/>
  <c r="G136" i="2" s="1"/>
  <c r="G135" i="2" s="1"/>
  <c r="E137" i="2"/>
  <c r="E136" i="2" s="1"/>
  <c r="E135" i="2" s="1"/>
  <c r="D137" i="2"/>
  <c r="D136" i="2" s="1"/>
  <c r="D135" i="2" s="1"/>
  <c r="T134" i="2"/>
  <c r="V134" i="2" s="1"/>
  <c r="V133" i="2" s="1"/>
  <c r="M134" i="2"/>
  <c r="O134" i="2" s="1"/>
  <c r="F134" i="2"/>
  <c r="U133" i="2"/>
  <c r="T133" i="2"/>
  <c r="S133" i="2"/>
  <c r="R133" i="2"/>
  <c r="N133" i="2"/>
  <c r="L133" i="2"/>
  <c r="K133" i="2"/>
  <c r="G133" i="2"/>
  <c r="E133" i="2"/>
  <c r="D133" i="2"/>
  <c r="T132" i="2"/>
  <c r="T131" i="2" s="1"/>
  <c r="M132" i="2"/>
  <c r="M131" i="2" s="1"/>
  <c r="G132" i="2"/>
  <c r="G131" i="2" s="1"/>
  <c r="F132" i="2"/>
  <c r="U131" i="2"/>
  <c r="S131" i="2"/>
  <c r="R131" i="2"/>
  <c r="N131" i="2"/>
  <c r="L131" i="2"/>
  <c r="K131" i="2"/>
  <c r="E131" i="2"/>
  <c r="D131" i="2"/>
  <c r="T128" i="2"/>
  <c r="V128" i="2" s="1"/>
  <c r="V127" i="2" s="1"/>
  <c r="M128" i="2"/>
  <c r="M127" i="2" s="1"/>
  <c r="F128" i="2"/>
  <c r="H128" i="2" s="1"/>
  <c r="U127" i="2"/>
  <c r="S127" i="2"/>
  <c r="R127" i="2"/>
  <c r="N127" i="2"/>
  <c r="L127" i="2"/>
  <c r="K127" i="2"/>
  <c r="G127" i="2"/>
  <c r="F127" i="2"/>
  <c r="E127" i="2"/>
  <c r="D127" i="2"/>
  <c r="T126" i="2"/>
  <c r="V126" i="2" s="1"/>
  <c r="M126" i="2"/>
  <c r="O126" i="2" s="1"/>
  <c r="Q126" i="2" s="1"/>
  <c r="F126" i="2"/>
  <c r="H126" i="2" s="1"/>
  <c r="J126" i="2" s="1"/>
  <c r="T125" i="2"/>
  <c r="V125" i="2" s="1"/>
  <c r="M125" i="2"/>
  <c r="O125" i="2" s="1"/>
  <c r="Q125" i="2" s="1"/>
  <c r="F125" i="2"/>
  <c r="H125" i="2" s="1"/>
  <c r="J125" i="2" s="1"/>
  <c r="T124" i="2"/>
  <c r="M124" i="2"/>
  <c r="O124" i="2" s="1"/>
  <c r="Q124" i="2" s="1"/>
  <c r="F124" i="2"/>
  <c r="H124" i="2" s="1"/>
  <c r="U123" i="2"/>
  <c r="S123" i="2"/>
  <c r="R123" i="2"/>
  <c r="N123" i="2"/>
  <c r="L123" i="2"/>
  <c r="K123" i="2"/>
  <c r="G123" i="2"/>
  <c r="E123" i="2"/>
  <c r="D123" i="2"/>
  <c r="G120" i="2"/>
  <c r="G119" i="2" s="1"/>
  <c r="G118" i="2" s="1"/>
  <c r="H117" i="2"/>
  <c r="G116" i="2"/>
  <c r="H113" i="2"/>
  <c r="G112" i="2"/>
  <c r="V111" i="2"/>
  <c r="V110" i="2" s="1"/>
  <c r="O111" i="2"/>
  <c r="F111" i="2"/>
  <c r="H111" i="2" s="1"/>
  <c r="U110" i="2"/>
  <c r="N110" i="2"/>
  <c r="G110" i="2"/>
  <c r="E110" i="2"/>
  <c r="T109" i="2"/>
  <c r="V109" i="2" s="1"/>
  <c r="V108" i="2" s="1"/>
  <c r="M109" i="2"/>
  <c r="M108" i="2" s="1"/>
  <c r="F109" i="2"/>
  <c r="F108" i="2" s="1"/>
  <c r="U108" i="2"/>
  <c r="S108" i="2"/>
  <c r="R108" i="2"/>
  <c r="N108" i="2"/>
  <c r="L108" i="2"/>
  <c r="K108" i="2"/>
  <c r="G108" i="2"/>
  <c r="E108" i="2"/>
  <c r="D108" i="2"/>
  <c r="T107" i="2"/>
  <c r="M107" i="2"/>
  <c r="M106" i="2" s="1"/>
  <c r="F107" i="2"/>
  <c r="F106" i="2" s="1"/>
  <c r="U106" i="2"/>
  <c r="S106" i="2"/>
  <c r="R106" i="2"/>
  <c r="N106" i="2"/>
  <c r="L106" i="2"/>
  <c r="K106" i="2"/>
  <c r="G106" i="2"/>
  <c r="E106" i="2"/>
  <c r="D106" i="2"/>
  <c r="H105" i="2"/>
  <c r="G104" i="2"/>
  <c r="T103" i="2"/>
  <c r="M103" i="2"/>
  <c r="M102" i="2" s="1"/>
  <c r="F103" i="2"/>
  <c r="F102" i="2" s="1"/>
  <c r="U102" i="2"/>
  <c r="S102" i="2"/>
  <c r="R102" i="2"/>
  <c r="N102" i="2"/>
  <c r="L102" i="2"/>
  <c r="L101" i="2" s="1"/>
  <c r="K102" i="2"/>
  <c r="K101" i="2" s="1"/>
  <c r="G102" i="2"/>
  <c r="E102" i="2"/>
  <c r="D102" i="2"/>
  <c r="T98" i="2"/>
  <c r="T97" i="2" s="1"/>
  <c r="M98" i="2"/>
  <c r="M97" i="2" s="1"/>
  <c r="F98" i="2"/>
  <c r="H98" i="2" s="1"/>
  <c r="U97" i="2"/>
  <c r="S97" i="2"/>
  <c r="R97" i="2"/>
  <c r="N97" i="2"/>
  <c r="L97" i="2"/>
  <c r="K97" i="2"/>
  <c r="G97" i="2"/>
  <c r="F97" i="2"/>
  <c r="E97" i="2"/>
  <c r="D97" i="2"/>
  <c r="T96" i="2"/>
  <c r="V96" i="2" s="1"/>
  <c r="V95" i="2" s="1"/>
  <c r="M96" i="2"/>
  <c r="M95" i="2" s="1"/>
  <c r="F96" i="2"/>
  <c r="H96" i="2" s="1"/>
  <c r="U95" i="2"/>
  <c r="S95" i="2"/>
  <c r="R95" i="2"/>
  <c r="N95" i="2"/>
  <c r="L95" i="2"/>
  <c r="K95" i="2"/>
  <c r="G95" i="2"/>
  <c r="E95" i="2"/>
  <c r="D95" i="2"/>
  <c r="T94" i="2"/>
  <c r="V94" i="2" s="1"/>
  <c r="V93" i="2" s="1"/>
  <c r="M94" i="2"/>
  <c r="O94" i="2" s="1"/>
  <c r="F94" i="2"/>
  <c r="U93" i="2"/>
  <c r="S93" i="2"/>
  <c r="R93" i="2"/>
  <c r="N93" i="2"/>
  <c r="L93" i="2"/>
  <c r="K93" i="2"/>
  <c r="G93" i="2"/>
  <c r="E93" i="2"/>
  <c r="D93" i="2"/>
  <c r="T92" i="2"/>
  <c r="V92" i="2" s="1"/>
  <c r="V91" i="2" s="1"/>
  <c r="M92" i="2"/>
  <c r="M91" i="2" s="1"/>
  <c r="F92" i="2"/>
  <c r="H92" i="2" s="1"/>
  <c r="U91" i="2"/>
  <c r="S91" i="2"/>
  <c r="R91" i="2"/>
  <c r="N91" i="2"/>
  <c r="L91" i="2"/>
  <c r="K91" i="2"/>
  <c r="G91" i="2"/>
  <c r="E91" i="2"/>
  <c r="D91" i="2"/>
  <c r="T90" i="2"/>
  <c r="V90" i="2" s="1"/>
  <c r="M90" i="2"/>
  <c r="O90" i="2" s="1"/>
  <c r="Q90" i="2" s="1"/>
  <c r="F90" i="2"/>
  <c r="T89" i="2"/>
  <c r="V89" i="2" s="1"/>
  <c r="M89" i="2"/>
  <c r="O89" i="2" s="1"/>
  <c r="Q89" i="2" s="1"/>
  <c r="G89" i="2"/>
  <c r="G85" i="2" s="1"/>
  <c r="E89" i="2"/>
  <c r="F89" i="2" s="1"/>
  <c r="T88" i="2"/>
  <c r="V88" i="2" s="1"/>
  <c r="M88" i="2"/>
  <c r="O88" i="2" s="1"/>
  <c r="Q88" i="2" s="1"/>
  <c r="F88" i="2"/>
  <c r="H88" i="2" s="1"/>
  <c r="J88" i="2" s="1"/>
  <c r="T87" i="2"/>
  <c r="V87" i="2" s="1"/>
  <c r="M87" i="2"/>
  <c r="O87" i="2" s="1"/>
  <c r="Q87" i="2" s="1"/>
  <c r="F87" i="2"/>
  <c r="H87" i="2" s="1"/>
  <c r="J87" i="2" s="1"/>
  <c r="T86" i="2"/>
  <c r="M86" i="2"/>
  <c r="F86" i="2"/>
  <c r="H86" i="2" s="1"/>
  <c r="J86" i="2" s="1"/>
  <c r="U85" i="2"/>
  <c r="S85" i="2"/>
  <c r="R85" i="2"/>
  <c r="N85" i="2"/>
  <c r="L85" i="2"/>
  <c r="K85" i="2"/>
  <c r="D85" i="2"/>
  <c r="T84" i="2"/>
  <c r="V84" i="2" s="1"/>
  <c r="M84" i="2"/>
  <c r="O84" i="2" s="1"/>
  <c r="Q84" i="2" s="1"/>
  <c r="F84" i="2"/>
  <c r="H84" i="2" s="1"/>
  <c r="J84" i="2" s="1"/>
  <c r="T83" i="2"/>
  <c r="V83" i="2" s="1"/>
  <c r="M83" i="2"/>
  <c r="O83" i="2" s="1"/>
  <c r="Q83" i="2" s="1"/>
  <c r="F83" i="2"/>
  <c r="H83" i="2" s="1"/>
  <c r="J83" i="2" s="1"/>
  <c r="T82" i="2"/>
  <c r="V82" i="2" s="1"/>
  <c r="M82" i="2"/>
  <c r="O82" i="2" s="1"/>
  <c r="Q82" i="2" s="1"/>
  <c r="F82" i="2"/>
  <c r="H82" i="2" s="1"/>
  <c r="J82" i="2" s="1"/>
  <c r="T81" i="2"/>
  <c r="V81" i="2" s="1"/>
  <c r="M81" i="2"/>
  <c r="O81" i="2" s="1"/>
  <c r="Q81" i="2" s="1"/>
  <c r="F81" i="2"/>
  <c r="U80" i="2"/>
  <c r="S80" i="2"/>
  <c r="R80" i="2"/>
  <c r="N80" i="2"/>
  <c r="L80" i="2"/>
  <c r="K80" i="2"/>
  <c r="G80" i="2"/>
  <c r="E80" i="2"/>
  <c r="D80" i="2"/>
  <c r="T79" i="2"/>
  <c r="T78" i="2" s="1"/>
  <c r="M79" i="2"/>
  <c r="O79" i="2" s="1"/>
  <c r="F79" i="2"/>
  <c r="U78" i="2"/>
  <c r="S78" i="2"/>
  <c r="R78" i="2"/>
  <c r="N78" i="2"/>
  <c r="L78" i="2"/>
  <c r="K78" i="2"/>
  <c r="G78" i="2"/>
  <c r="E78" i="2"/>
  <c r="D78" i="2"/>
  <c r="T77" i="2"/>
  <c r="V77" i="2" s="1"/>
  <c r="V76" i="2" s="1"/>
  <c r="M77" i="2"/>
  <c r="M76" i="2" s="1"/>
  <c r="F77" i="2"/>
  <c r="H77" i="2" s="1"/>
  <c r="U76" i="2"/>
  <c r="S76" i="2"/>
  <c r="R76" i="2"/>
  <c r="N76" i="2"/>
  <c r="L76" i="2"/>
  <c r="K76" i="2"/>
  <c r="G76" i="2"/>
  <c r="E76" i="2"/>
  <c r="D76" i="2"/>
  <c r="T75" i="2"/>
  <c r="V75" i="2" s="1"/>
  <c r="V74" i="2" s="1"/>
  <c r="M75" i="2"/>
  <c r="O75" i="2" s="1"/>
  <c r="Q75" i="2" s="1"/>
  <c r="Q74" i="2" s="1"/>
  <c r="F75" i="2"/>
  <c r="F74" i="2" s="1"/>
  <c r="U74" i="2"/>
  <c r="S74" i="2"/>
  <c r="R74" i="2"/>
  <c r="N74" i="2"/>
  <c r="L74" i="2"/>
  <c r="K74" i="2"/>
  <c r="G74" i="2"/>
  <c r="E74" i="2"/>
  <c r="D74" i="2"/>
  <c r="H72" i="2"/>
  <c r="G71" i="2"/>
  <c r="T70" i="2"/>
  <c r="V70" i="2" s="1"/>
  <c r="V69" i="2" s="1"/>
  <c r="M70" i="2"/>
  <c r="O70" i="2" s="1"/>
  <c r="F70" i="2"/>
  <c r="F69" i="2" s="1"/>
  <c r="U69" i="2"/>
  <c r="T69" i="2"/>
  <c r="S69" i="2"/>
  <c r="R69" i="2"/>
  <c r="N69" i="2"/>
  <c r="L69" i="2"/>
  <c r="K69" i="2"/>
  <c r="G69" i="2"/>
  <c r="E69" i="2"/>
  <c r="D69" i="2"/>
  <c r="T68" i="2"/>
  <c r="T67" i="2" s="1"/>
  <c r="M68" i="2"/>
  <c r="M67" i="2" s="1"/>
  <c r="F68" i="2"/>
  <c r="H68" i="2" s="1"/>
  <c r="U67" i="2"/>
  <c r="S67" i="2"/>
  <c r="R67" i="2"/>
  <c r="N67" i="2"/>
  <c r="L67" i="2"/>
  <c r="K67" i="2"/>
  <c r="G67" i="2"/>
  <c r="E67" i="2"/>
  <c r="D67" i="2"/>
  <c r="R66" i="2"/>
  <c r="K66" i="2"/>
  <c r="K65" i="2" s="1"/>
  <c r="G66" i="2"/>
  <c r="G65" i="2" s="1"/>
  <c r="D66" i="2"/>
  <c r="D65" i="2" s="1"/>
  <c r="U65" i="2"/>
  <c r="S65" i="2"/>
  <c r="N65" i="2"/>
  <c r="L65" i="2"/>
  <c r="E65" i="2"/>
  <c r="T64" i="2"/>
  <c r="M64" i="2"/>
  <c r="M63" i="2" s="1"/>
  <c r="F64" i="2"/>
  <c r="F63" i="2" s="1"/>
  <c r="U63" i="2"/>
  <c r="S63" i="2"/>
  <c r="R63" i="2"/>
  <c r="N63" i="2"/>
  <c r="L63" i="2"/>
  <c r="K63" i="2"/>
  <c r="G63" i="2"/>
  <c r="E63" i="2"/>
  <c r="D63" i="2"/>
  <c r="T62" i="2"/>
  <c r="V62" i="2" s="1"/>
  <c r="M62" i="2"/>
  <c r="O62" i="2" s="1"/>
  <c r="Q62" i="2" s="1"/>
  <c r="F62" i="2"/>
  <c r="T61" i="2"/>
  <c r="V61" i="2" s="1"/>
  <c r="M61" i="2"/>
  <c r="O61" i="2" s="1"/>
  <c r="Q61" i="2" s="1"/>
  <c r="F61" i="2"/>
  <c r="H61" i="2" s="1"/>
  <c r="J61" i="2" s="1"/>
  <c r="U60" i="2"/>
  <c r="S60" i="2"/>
  <c r="R60" i="2"/>
  <c r="N60" i="2"/>
  <c r="L60" i="2"/>
  <c r="K60" i="2"/>
  <c r="G60" i="2"/>
  <c r="E60" i="2"/>
  <c r="D60" i="2"/>
  <c r="H57" i="2"/>
  <c r="G56" i="2"/>
  <c r="F55" i="2"/>
  <c r="F54" i="2" s="1"/>
  <c r="F53" i="2" s="1"/>
  <c r="U54" i="2"/>
  <c r="U53" i="2" s="1"/>
  <c r="S54" i="2"/>
  <c r="S53" i="2" s="1"/>
  <c r="R54" i="2"/>
  <c r="N54" i="2"/>
  <c r="N53" i="2" s="1"/>
  <c r="L54" i="2"/>
  <c r="L53" i="2" s="1"/>
  <c r="K54" i="2"/>
  <c r="K53" i="2" s="1"/>
  <c r="G54" i="2"/>
  <c r="E54" i="2"/>
  <c r="E53" i="2" s="1"/>
  <c r="D54" i="2"/>
  <c r="D53" i="2" s="1"/>
  <c r="T53" i="2"/>
  <c r="R53" i="2"/>
  <c r="M53" i="2"/>
  <c r="T52" i="2"/>
  <c r="M52" i="2"/>
  <c r="O52" i="2" s="1"/>
  <c r="Q52" i="2" s="1"/>
  <c r="F52" i="2"/>
  <c r="H52" i="2" s="1"/>
  <c r="J52" i="2" s="1"/>
  <c r="T51" i="2"/>
  <c r="V51" i="2" s="1"/>
  <c r="M51" i="2"/>
  <c r="O51" i="2" s="1"/>
  <c r="Q51" i="2" s="1"/>
  <c r="F51" i="2"/>
  <c r="U50" i="2"/>
  <c r="S50" i="2"/>
  <c r="R50" i="2"/>
  <c r="N50" i="2"/>
  <c r="L50" i="2"/>
  <c r="K50" i="2"/>
  <c r="G50" i="2"/>
  <c r="E50" i="2"/>
  <c r="D50" i="2"/>
  <c r="T49" i="2"/>
  <c r="V49" i="2" s="1"/>
  <c r="M49" i="2"/>
  <c r="O49" i="2" s="1"/>
  <c r="Q49" i="2" s="1"/>
  <c r="F49" i="2"/>
  <c r="H49" i="2" s="1"/>
  <c r="J49" i="2" s="1"/>
  <c r="T48" i="2"/>
  <c r="V48" i="2" s="1"/>
  <c r="M48" i="2"/>
  <c r="F48" i="2"/>
  <c r="H48" i="2" s="1"/>
  <c r="J48" i="2" s="1"/>
  <c r="U47" i="2"/>
  <c r="S47" i="2"/>
  <c r="R47" i="2"/>
  <c r="N47" i="2"/>
  <c r="L47" i="2"/>
  <c r="K47" i="2"/>
  <c r="G47" i="2"/>
  <c r="E47" i="2"/>
  <c r="D47" i="2"/>
  <c r="T46" i="2"/>
  <c r="V46" i="2" s="1"/>
  <c r="M46" i="2"/>
  <c r="O46" i="2" s="1"/>
  <c r="Q46" i="2" s="1"/>
  <c r="F46" i="2"/>
  <c r="H46" i="2" s="1"/>
  <c r="J46" i="2" s="1"/>
  <c r="T45" i="2"/>
  <c r="V45" i="2" s="1"/>
  <c r="M45" i="2"/>
  <c r="O45" i="2" s="1"/>
  <c r="Q45" i="2" s="1"/>
  <c r="F45" i="2"/>
  <c r="H45" i="2" s="1"/>
  <c r="J45" i="2" s="1"/>
  <c r="T44" i="2"/>
  <c r="V44" i="2" s="1"/>
  <c r="M44" i="2"/>
  <c r="O44" i="2" s="1"/>
  <c r="Q44" i="2" s="1"/>
  <c r="F44" i="2"/>
  <c r="H44" i="2" s="1"/>
  <c r="J44" i="2" s="1"/>
  <c r="U43" i="2"/>
  <c r="S43" i="2"/>
  <c r="R43" i="2"/>
  <c r="N43" i="2"/>
  <c r="L43" i="2"/>
  <c r="K43" i="2"/>
  <c r="G43" i="2"/>
  <c r="E43" i="2"/>
  <c r="D43" i="2"/>
  <c r="T41" i="2"/>
  <c r="V41" i="2" s="1"/>
  <c r="V40" i="2" s="1"/>
  <c r="M41" i="2"/>
  <c r="O41" i="2" s="1"/>
  <c r="F41" i="2"/>
  <c r="H41" i="2" s="1"/>
  <c r="U40" i="2"/>
  <c r="T40" i="2"/>
  <c r="S40" i="2"/>
  <c r="R40" i="2"/>
  <c r="N40" i="2"/>
  <c r="L40" i="2"/>
  <c r="K40" i="2"/>
  <c r="G40" i="2"/>
  <c r="E40" i="2"/>
  <c r="D40" i="2"/>
  <c r="V39" i="2"/>
  <c r="V38" i="2" s="1"/>
  <c r="O39" i="2"/>
  <c r="F39" i="2"/>
  <c r="H39" i="2" s="1"/>
  <c r="U38" i="2"/>
  <c r="S38" i="2"/>
  <c r="R38" i="2"/>
  <c r="N38" i="2"/>
  <c r="L38" i="2"/>
  <c r="K38" i="2"/>
  <c r="G38" i="2"/>
  <c r="E38" i="2"/>
  <c r="D38" i="2"/>
  <c r="H37" i="2"/>
  <c r="G36" i="2"/>
  <c r="H35" i="2"/>
  <c r="G34" i="2"/>
  <c r="H33" i="2"/>
  <c r="G32" i="2"/>
  <c r="V31" i="2"/>
  <c r="V30" i="2" s="1"/>
  <c r="O31" i="2"/>
  <c r="F31" i="2"/>
  <c r="U30" i="2"/>
  <c r="N30" i="2"/>
  <c r="G30" i="2"/>
  <c r="E30" i="2"/>
  <c r="H29" i="2"/>
  <c r="G27" i="2"/>
  <c r="G26" i="2" s="1"/>
  <c r="H25" i="2"/>
  <c r="G24" i="2"/>
  <c r="G23" i="2"/>
  <c r="G22" i="2" s="1"/>
  <c r="F21" i="2"/>
  <c r="H21" i="2" s="1"/>
  <c r="U20" i="2"/>
  <c r="S20" i="2"/>
  <c r="R20" i="2"/>
  <c r="N20" i="2"/>
  <c r="L20" i="2"/>
  <c r="K20" i="2"/>
  <c r="G20" i="2"/>
  <c r="E20" i="2"/>
  <c r="H19" i="2"/>
  <c r="G18" i="2"/>
  <c r="V17" i="2"/>
  <c r="V16" i="2" s="1"/>
  <c r="O17" i="2"/>
  <c r="F17" i="2"/>
  <c r="F16" i="2" s="1"/>
  <c r="U16" i="2"/>
  <c r="S16" i="2"/>
  <c r="R16" i="2"/>
  <c r="N16" i="2"/>
  <c r="L16" i="2"/>
  <c r="K16" i="2"/>
  <c r="G16" i="2"/>
  <c r="E16" i="2"/>
  <c r="D16" i="2"/>
  <c r="T15" i="2"/>
  <c r="T14" i="2" s="1"/>
  <c r="M15" i="2"/>
  <c r="M14" i="2" s="1"/>
  <c r="F15" i="2"/>
  <c r="F14" i="2" s="1"/>
  <c r="U14" i="2"/>
  <c r="S14" i="2"/>
  <c r="R14" i="2"/>
  <c r="N14" i="2"/>
  <c r="L14" i="2"/>
  <c r="K14" i="2"/>
  <c r="G14" i="2"/>
  <c r="E14" i="2"/>
  <c r="D14" i="2"/>
  <c r="N402" i="2" l="1"/>
  <c r="K402" i="2"/>
  <c r="L402" i="2"/>
  <c r="K581" i="2"/>
  <c r="L581" i="2"/>
  <c r="N581" i="2"/>
  <c r="M93" i="2"/>
  <c r="M101" i="2"/>
  <c r="N101" i="2"/>
  <c r="T201" i="2"/>
  <c r="K325" i="2"/>
  <c r="M370" i="2"/>
  <c r="M369" i="2" s="1"/>
  <c r="N412" i="2"/>
  <c r="K412" i="2"/>
  <c r="L412" i="2"/>
  <c r="F562" i="2"/>
  <c r="T137" i="2"/>
  <c r="T136" i="2" s="1"/>
  <c r="T135" i="2" s="1"/>
  <c r="Q50" i="2"/>
  <c r="H442" i="2"/>
  <c r="T212" i="2"/>
  <c r="T211" i="2" s="1"/>
  <c r="T523" i="2"/>
  <c r="F569" i="2"/>
  <c r="M280" i="2"/>
  <c r="Q60" i="2"/>
  <c r="F76" i="2"/>
  <c r="K122" i="2"/>
  <c r="K121" i="2" s="1"/>
  <c r="S122" i="2"/>
  <c r="S121" i="2" s="1"/>
  <c r="L130" i="2"/>
  <c r="L129" i="2" s="1"/>
  <c r="M235" i="2"/>
  <c r="M234" i="2" s="1"/>
  <c r="R249" i="2"/>
  <c r="R248" i="2" s="1"/>
  <c r="Q506" i="2"/>
  <c r="Q505" i="2" s="1"/>
  <c r="Q504" i="2" s="1"/>
  <c r="F38" i="2"/>
  <c r="F519" i="2"/>
  <c r="R101" i="2"/>
  <c r="R100" i="2" s="1"/>
  <c r="F304" i="2"/>
  <c r="F300" i="2" s="1"/>
  <c r="H232" i="2"/>
  <c r="H231" i="2" s="1"/>
  <c r="Q250" i="2"/>
  <c r="O413" i="2"/>
  <c r="Q414" i="2"/>
  <c r="Q413" i="2" s="1"/>
  <c r="Q489" i="2"/>
  <c r="Q541" i="2"/>
  <c r="T453" i="2"/>
  <c r="T452" i="2" s="1"/>
  <c r="T451" i="2" s="1"/>
  <c r="Q141" i="2"/>
  <c r="M466" i="2"/>
  <c r="F149" i="2"/>
  <c r="F171" i="2"/>
  <c r="F485" i="2"/>
  <c r="J43" i="2"/>
  <c r="M47" i="2"/>
  <c r="O74" i="2"/>
  <c r="O185" i="2"/>
  <c r="O184" i="2" s="1"/>
  <c r="Q198" i="2"/>
  <c r="M204" i="2"/>
  <c r="K250" i="2"/>
  <c r="K249" i="2" s="1"/>
  <c r="K248" i="2" s="1"/>
  <c r="H337" i="2"/>
  <c r="J337" i="2" s="1"/>
  <c r="Q403" i="2"/>
  <c r="J545" i="2"/>
  <c r="Q552" i="2"/>
  <c r="H171" i="2"/>
  <c r="J172" i="2"/>
  <c r="J171" i="2" s="1"/>
  <c r="H32" i="2"/>
  <c r="J33" i="2"/>
  <c r="J32" i="2" s="1"/>
  <c r="H36" i="2"/>
  <c r="J37" i="2"/>
  <c r="J36" i="2" s="1"/>
  <c r="H38" i="2"/>
  <c r="J39" i="2"/>
  <c r="J38" i="2" s="1"/>
  <c r="O93" i="2"/>
  <c r="Q94" i="2"/>
  <c r="Q93" i="2" s="1"/>
  <c r="H97" i="2"/>
  <c r="J98" i="2"/>
  <c r="J97" i="2" s="1"/>
  <c r="H104" i="2"/>
  <c r="J105" i="2"/>
  <c r="J104" i="2" s="1"/>
  <c r="O110" i="2"/>
  <c r="H116" i="2"/>
  <c r="J117" i="2"/>
  <c r="J116" i="2" s="1"/>
  <c r="Q123" i="2"/>
  <c r="O133" i="2"/>
  <c r="Q134" i="2"/>
  <c r="Q133" i="2" s="1"/>
  <c r="O151" i="2"/>
  <c r="Q152" i="2"/>
  <c r="Q151" i="2" s="1"/>
  <c r="H175" i="2"/>
  <c r="J176" i="2"/>
  <c r="J175" i="2" s="1"/>
  <c r="H179" i="2"/>
  <c r="J180" i="2"/>
  <c r="J179" i="2" s="1"/>
  <c r="O192" i="2"/>
  <c r="O191" i="2" s="1"/>
  <c r="Q193" i="2"/>
  <c r="Q192" i="2" s="1"/>
  <c r="Q191" i="2" s="1"/>
  <c r="Q195" i="2"/>
  <c r="O209" i="2"/>
  <c r="Q210" i="2"/>
  <c r="Q209" i="2" s="1"/>
  <c r="M225" i="2"/>
  <c r="H246" i="2"/>
  <c r="H245" i="2" s="1"/>
  <c r="O246" i="2"/>
  <c r="O245" i="2" s="1"/>
  <c r="Q247" i="2"/>
  <c r="Q246" i="2" s="1"/>
  <c r="Q245" i="2" s="1"/>
  <c r="H254" i="2"/>
  <c r="J255" i="2"/>
  <c r="J254" i="2" s="1"/>
  <c r="H261" i="2"/>
  <c r="J262" i="2"/>
  <c r="J261" i="2" s="1"/>
  <c r="H263" i="2"/>
  <c r="J264" i="2"/>
  <c r="J263" i="2" s="1"/>
  <c r="O274" i="2"/>
  <c r="Q275" i="2"/>
  <c r="Q274" i="2" s="1"/>
  <c r="O280" i="2"/>
  <c r="Q281" i="2"/>
  <c r="Q280" i="2" s="1"/>
  <c r="O293" i="2"/>
  <c r="Q294" i="2"/>
  <c r="Q293" i="2" s="1"/>
  <c r="O295" i="2"/>
  <c r="Q296" i="2"/>
  <c r="Q295" i="2" s="1"/>
  <c r="O297" i="2"/>
  <c r="Q298" i="2"/>
  <c r="Q297" i="2" s="1"/>
  <c r="K300" i="2"/>
  <c r="K299" i="2" s="1"/>
  <c r="H321" i="2"/>
  <c r="J322" i="2"/>
  <c r="J321" i="2" s="1"/>
  <c r="O342" i="2"/>
  <c r="Q343" i="2"/>
  <c r="Q342" i="2" s="1"/>
  <c r="O344" i="2"/>
  <c r="Q345" i="2"/>
  <c r="Q344" i="2" s="1"/>
  <c r="O346" i="2"/>
  <c r="Q347" i="2"/>
  <c r="Q346" i="2" s="1"/>
  <c r="O349" i="2"/>
  <c r="Q350" i="2"/>
  <c r="Q349" i="2" s="1"/>
  <c r="O355" i="2"/>
  <c r="O354" i="2" s="1"/>
  <c r="O353" i="2" s="1"/>
  <c r="Q356" i="2"/>
  <c r="Q355" i="2" s="1"/>
  <c r="Q354" i="2" s="1"/>
  <c r="Q353" i="2" s="1"/>
  <c r="Q359" i="2"/>
  <c r="M366" i="2"/>
  <c r="O388" i="2"/>
  <c r="Q389" i="2"/>
  <c r="Q388" i="2" s="1"/>
  <c r="J423" i="2"/>
  <c r="H431" i="2"/>
  <c r="J432" i="2"/>
  <c r="J431" i="2" s="1"/>
  <c r="J436" i="2"/>
  <c r="J506" i="2"/>
  <c r="J505" i="2" s="1"/>
  <c r="J504" i="2" s="1"/>
  <c r="H521" i="2"/>
  <c r="J522" i="2"/>
  <c r="J521" i="2" s="1"/>
  <c r="J541" i="2"/>
  <c r="O556" i="2"/>
  <c r="Q557" i="2"/>
  <c r="Q556" i="2" s="1"/>
  <c r="H569" i="2"/>
  <c r="J570" i="2"/>
  <c r="J569" i="2" s="1"/>
  <c r="J571" i="2"/>
  <c r="H18" i="2"/>
  <c r="J19" i="2"/>
  <c r="J18" i="2" s="1"/>
  <c r="H24" i="2"/>
  <c r="J25" i="2"/>
  <c r="J24" i="2" s="1"/>
  <c r="O30" i="2"/>
  <c r="Q31" i="2"/>
  <c r="Q30" i="2" s="1"/>
  <c r="O38" i="2"/>
  <c r="Q39" i="2"/>
  <c r="Q38" i="2" s="1"/>
  <c r="H40" i="2"/>
  <c r="J41" i="2"/>
  <c r="J40" i="2" s="1"/>
  <c r="Q43" i="2"/>
  <c r="H67" i="2"/>
  <c r="J68" i="2"/>
  <c r="J67" i="2" s="1"/>
  <c r="O157" i="2"/>
  <c r="Q158" i="2"/>
  <c r="Q157" i="2" s="1"/>
  <c r="H159" i="2"/>
  <c r="J160" i="2"/>
  <c r="J159" i="2" s="1"/>
  <c r="O223" i="2"/>
  <c r="Q224" i="2"/>
  <c r="Q223" i="2" s="1"/>
  <c r="H228" i="2"/>
  <c r="H227" i="2" s="1"/>
  <c r="J229" i="2"/>
  <c r="J228" i="2" s="1"/>
  <c r="J227" i="2" s="1"/>
  <c r="O261" i="2"/>
  <c r="Q262" i="2"/>
  <c r="Q261" i="2" s="1"/>
  <c r="O265" i="2"/>
  <c r="Q266" i="2"/>
  <c r="Q265" i="2" s="1"/>
  <c r="H270" i="2"/>
  <c r="J271" i="2"/>
  <c r="J270" i="2" s="1"/>
  <c r="O282" i="2"/>
  <c r="Q283" i="2"/>
  <c r="Q282" i="2" s="1"/>
  <c r="H285" i="2"/>
  <c r="J286" i="2"/>
  <c r="J285" i="2" s="1"/>
  <c r="H290" i="2"/>
  <c r="H289" i="2" s="1"/>
  <c r="J291" i="2"/>
  <c r="J290" i="2" s="1"/>
  <c r="J289" i="2" s="1"/>
  <c r="O301" i="2"/>
  <c r="Q303" i="2"/>
  <c r="Q301" i="2" s="1"/>
  <c r="H314" i="2"/>
  <c r="J315" i="2"/>
  <c r="J314" i="2" s="1"/>
  <c r="H383" i="2"/>
  <c r="J387" i="2"/>
  <c r="J383" i="2" s="1"/>
  <c r="H395" i="2"/>
  <c r="H394" i="2" s="1"/>
  <c r="J397" i="2"/>
  <c r="J395" i="2" s="1"/>
  <c r="J394" i="2" s="1"/>
  <c r="H415" i="2"/>
  <c r="J416" i="2"/>
  <c r="J415" i="2" s="1"/>
  <c r="H419" i="2"/>
  <c r="J420" i="2"/>
  <c r="J419" i="2" s="1"/>
  <c r="J412" i="2" s="1"/>
  <c r="O466" i="2"/>
  <c r="Q467" i="2"/>
  <c r="Q466" i="2" s="1"/>
  <c r="H478" i="2"/>
  <c r="J479" i="2"/>
  <c r="J478" i="2" s="1"/>
  <c r="H527" i="2"/>
  <c r="J528" i="2"/>
  <c r="J527" i="2" s="1"/>
  <c r="J531" i="2"/>
  <c r="F534" i="2"/>
  <c r="H534" i="2"/>
  <c r="J535" i="2"/>
  <c r="J534" i="2" s="1"/>
  <c r="H579" i="2"/>
  <c r="J580" i="2"/>
  <c r="J579" i="2" s="1"/>
  <c r="O584" i="2"/>
  <c r="Q585" i="2"/>
  <c r="Q584" i="2" s="1"/>
  <c r="O16" i="2"/>
  <c r="Q17" i="2"/>
  <c r="Q16" i="2" s="1"/>
  <c r="H20" i="2"/>
  <c r="J21" i="2"/>
  <c r="J20" i="2" s="1"/>
  <c r="H34" i="2"/>
  <c r="J35" i="2"/>
  <c r="J34" i="2" s="1"/>
  <c r="O40" i="2"/>
  <c r="Q41" i="2"/>
  <c r="Q40" i="2" s="1"/>
  <c r="J47" i="2"/>
  <c r="H56" i="2"/>
  <c r="J57" i="2"/>
  <c r="J56" i="2" s="1"/>
  <c r="H71" i="2"/>
  <c r="J72" i="2"/>
  <c r="J71" i="2" s="1"/>
  <c r="H76" i="2"/>
  <c r="J77" i="2"/>
  <c r="J76" i="2" s="1"/>
  <c r="Q80" i="2"/>
  <c r="H91" i="2"/>
  <c r="J92" i="2"/>
  <c r="J91" i="2" s="1"/>
  <c r="H110" i="2"/>
  <c r="J111" i="2"/>
  <c r="J110" i="2" s="1"/>
  <c r="H112" i="2"/>
  <c r="J113" i="2"/>
  <c r="J112" i="2" s="1"/>
  <c r="H127" i="2"/>
  <c r="J128" i="2"/>
  <c r="J127" i="2" s="1"/>
  <c r="O159" i="2"/>
  <c r="Q160" i="2"/>
  <c r="Q159" i="2" s="1"/>
  <c r="H201" i="2"/>
  <c r="J202" i="2"/>
  <c r="J201" i="2" s="1"/>
  <c r="O212" i="2"/>
  <c r="O211" i="2" s="1"/>
  <c r="Q213" i="2"/>
  <c r="Q212" i="2" s="1"/>
  <c r="Q211" i="2" s="1"/>
  <c r="O225" i="2"/>
  <c r="O222" i="2" s="1"/>
  <c r="Q226" i="2"/>
  <c r="Q225" i="2" s="1"/>
  <c r="H235" i="2"/>
  <c r="J236" i="2"/>
  <c r="J235" i="2" s="1"/>
  <c r="J250" i="2"/>
  <c r="V281" i="2"/>
  <c r="V280" i="2" s="1"/>
  <c r="O285" i="2"/>
  <c r="Q286" i="2"/>
  <c r="Q285" i="2" s="1"/>
  <c r="O287" i="2"/>
  <c r="Q288" i="2"/>
  <c r="Q287" i="2" s="1"/>
  <c r="D300" i="2"/>
  <c r="D299" i="2" s="1"/>
  <c r="J304" i="2"/>
  <c r="H307" i="2"/>
  <c r="J308" i="2"/>
  <c r="J307" i="2" s="1"/>
  <c r="R325" i="2"/>
  <c r="J329" i="2"/>
  <c r="H371" i="2"/>
  <c r="O415" i="2"/>
  <c r="Q416" i="2"/>
  <c r="Q415" i="2" s="1"/>
  <c r="O419" i="2"/>
  <c r="Q420" i="2"/>
  <c r="Q419" i="2" s="1"/>
  <c r="Q412" i="2" s="1"/>
  <c r="H441" i="2"/>
  <c r="J442" i="2"/>
  <c r="J441" i="2" s="1"/>
  <c r="O449" i="2"/>
  <c r="Q450" i="2"/>
  <c r="Q449" i="2" s="1"/>
  <c r="H468" i="2"/>
  <c r="O476" i="2"/>
  <c r="Q477" i="2"/>
  <c r="Q476" i="2" s="1"/>
  <c r="O480" i="2"/>
  <c r="Q481" i="2"/>
  <c r="Q480" i="2" s="1"/>
  <c r="H485" i="2"/>
  <c r="J486" i="2"/>
  <c r="J485" i="2" s="1"/>
  <c r="O497" i="2"/>
  <c r="Q498" i="2"/>
  <c r="Q497" i="2" s="1"/>
  <c r="O501" i="2"/>
  <c r="O500" i="2" s="1"/>
  <c r="O499" i="2" s="1"/>
  <c r="T506" i="2"/>
  <c r="T505" i="2" s="1"/>
  <c r="T504" i="2" s="1"/>
  <c r="O523" i="2"/>
  <c r="Q524" i="2"/>
  <c r="Q523" i="2" s="1"/>
  <c r="O527" i="2"/>
  <c r="Q528" i="2"/>
  <c r="Q527" i="2" s="1"/>
  <c r="Q531" i="2"/>
  <c r="O577" i="2"/>
  <c r="Q578" i="2"/>
  <c r="Q577" i="2" s="1"/>
  <c r="H596" i="2"/>
  <c r="J597" i="2"/>
  <c r="J596" i="2" s="1"/>
  <c r="H27" i="2"/>
  <c r="H26" i="2" s="1"/>
  <c r="J29" i="2"/>
  <c r="J27" i="2" s="1"/>
  <c r="J26" i="2" s="1"/>
  <c r="O69" i="2"/>
  <c r="Q70" i="2"/>
  <c r="Q69" i="2" s="1"/>
  <c r="O78" i="2"/>
  <c r="Q79" i="2"/>
  <c r="Q78" i="2" s="1"/>
  <c r="H95" i="2"/>
  <c r="J96" i="2"/>
  <c r="J95" i="2" s="1"/>
  <c r="H123" i="2"/>
  <c r="H122" i="2" s="1"/>
  <c r="H121" i="2" s="1"/>
  <c r="J124" i="2"/>
  <c r="J123" i="2" s="1"/>
  <c r="O147" i="2"/>
  <c r="Q148" i="2"/>
  <c r="Q147" i="2" s="1"/>
  <c r="H149" i="2"/>
  <c r="J150" i="2"/>
  <c r="J149" i="2" s="1"/>
  <c r="H151" i="2"/>
  <c r="J152" i="2"/>
  <c r="J151" i="2" s="1"/>
  <c r="H153" i="2"/>
  <c r="J154" i="2"/>
  <c r="J153" i="2" s="1"/>
  <c r="O167" i="2"/>
  <c r="Q168" i="2"/>
  <c r="Q167" i="2" s="1"/>
  <c r="O182" i="2"/>
  <c r="O181" i="2" s="1"/>
  <c r="Q183" i="2"/>
  <c r="Q182" i="2" s="1"/>
  <c r="Q181" i="2" s="1"/>
  <c r="H185" i="2"/>
  <c r="H184" i="2" s="1"/>
  <c r="J186" i="2"/>
  <c r="J185" i="2" s="1"/>
  <c r="J184" i="2" s="1"/>
  <c r="H207" i="2"/>
  <c r="J208" i="2"/>
  <c r="J207" i="2" s="1"/>
  <c r="O235" i="2"/>
  <c r="Q236" i="2"/>
  <c r="Q235" i="2" s="1"/>
  <c r="O237" i="2"/>
  <c r="Q238" i="2"/>
  <c r="Q237" i="2" s="1"/>
  <c r="O239" i="2"/>
  <c r="Q240" i="2"/>
  <c r="Q239" i="2" s="1"/>
  <c r="O243" i="2"/>
  <c r="O242" i="2" s="1"/>
  <c r="Q244" i="2"/>
  <c r="Q243" i="2" s="1"/>
  <c r="Q242" i="2" s="1"/>
  <c r="H349" i="2"/>
  <c r="J350" i="2"/>
  <c r="J349" i="2" s="1"/>
  <c r="O370" i="2"/>
  <c r="O369" i="2" s="1"/>
  <c r="Q371" i="2"/>
  <c r="Q370" i="2" s="1"/>
  <c r="Q369" i="2" s="1"/>
  <c r="H378" i="2"/>
  <c r="J382" i="2"/>
  <c r="J378" i="2" s="1"/>
  <c r="H391" i="2"/>
  <c r="H390" i="2" s="1"/>
  <c r="J393" i="2"/>
  <c r="J391" i="2" s="1"/>
  <c r="J390" i="2" s="1"/>
  <c r="H399" i="2"/>
  <c r="H398" i="2" s="1"/>
  <c r="J401" i="2"/>
  <c r="J399" i="2" s="1"/>
  <c r="J398" i="2" s="1"/>
  <c r="O457" i="2"/>
  <c r="O456" i="2" s="1"/>
  <c r="O455" i="2" s="1"/>
  <c r="Q458" i="2"/>
  <c r="Q457" i="2" s="1"/>
  <c r="Q456" i="2" s="1"/>
  <c r="Q455" i="2" s="1"/>
  <c r="O517" i="2"/>
  <c r="Q518" i="2"/>
  <c r="Q517" i="2" s="1"/>
  <c r="H519" i="2"/>
  <c r="J520" i="2"/>
  <c r="J519" i="2" s="1"/>
  <c r="H562" i="2"/>
  <c r="J563" i="2"/>
  <c r="J562" i="2" s="1"/>
  <c r="O592" i="2"/>
  <c r="Q593" i="2"/>
  <c r="Q592" i="2" s="1"/>
  <c r="H317" i="2"/>
  <c r="H316" i="2" s="1"/>
  <c r="J318" i="2"/>
  <c r="J317" i="2" s="1"/>
  <c r="J316" i="2" s="1"/>
  <c r="L249" i="2"/>
  <c r="L248" i="2" s="1"/>
  <c r="K365" i="2"/>
  <c r="L122" i="2"/>
  <c r="L121" i="2" s="1"/>
  <c r="G221" i="2"/>
  <c r="K435" i="2"/>
  <c r="K434" i="2" s="1"/>
  <c r="S435" i="2"/>
  <c r="S434" i="2" s="1"/>
  <c r="L461" i="2"/>
  <c r="L460" i="2" s="1"/>
  <c r="G358" i="2"/>
  <c r="T276" i="2"/>
  <c r="E422" i="2"/>
  <c r="E421" i="2" s="1"/>
  <c r="E122" i="2"/>
  <c r="E121" i="2" s="1"/>
  <c r="U374" i="2"/>
  <c r="F228" i="2"/>
  <c r="F227" i="2" s="1"/>
  <c r="T270" i="2"/>
  <c r="T155" i="2"/>
  <c r="V247" i="2"/>
  <c r="V246" i="2" s="1"/>
  <c r="V245" i="2" s="1"/>
  <c r="H273" i="2"/>
  <c r="T340" i="2"/>
  <c r="T339" i="2" s="1"/>
  <c r="R412" i="2"/>
  <c r="M423" i="2"/>
  <c r="R427" i="2"/>
  <c r="R422" i="2" s="1"/>
  <c r="R421" i="2" s="1"/>
  <c r="F489" i="2"/>
  <c r="H132" i="2"/>
  <c r="K140" i="2"/>
  <c r="K139" i="2" s="1"/>
  <c r="V172" i="2"/>
  <c r="V171" i="2" s="1"/>
  <c r="D194" i="2"/>
  <c r="D190" i="2" s="1"/>
  <c r="D204" i="2"/>
  <c r="D203" i="2" s="1"/>
  <c r="S234" i="2"/>
  <c r="S230" i="2" s="1"/>
  <c r="H238" i="2"/>
  <c r="H250" i="2"/>
  <c r="V260" i="2"/>
  <c r="V259" i="2" s="1"/>
  <c r="F284" i="2"/>
  <c r="M287" i="2"/>
  <c r="T301" i="2"/>
  <c r="N325" i="2"/>
  <c r="N319" i="2" s="1"/>
  <c r="E348" i="2"/>
  <c r="M349" i="2"/>
  <c r="M355" i="2"/>
  <c r="M354" i="2" s="1"/>
  <c r="M353" i="2" s="1"/>
  <c r="L358" i="2"/>
  <c r="D374" i="2"/>
  <c r="U402" i="2"/>
  <c r="T410" i="2"/>
  <c r="G412" i="2"/>
  <c r="M415" i="2"/>
  <c r="M412" i="2" s="1"/>
  <c r="T427" i="2"/>
  <c r="M428" i="2"/>
  <c r="R435" i="2"/>
  <c r="R434" i="2" s="1"/>
  <c r="R433" i="2" s="1"/>
  <c r="L435" i="2"/>
  <c r="L434" i="2" s="1"/>
  <c r="E446" i="2"/>
  <c r="E445" i="2" s="1"/>
  <c r="F446" i="2"/>
  <c r="F445" i="2" s="1"/>
  <c r="V496" i="2"/>
  <c r="V495" i="2" s="1"/>
  <c r="M527" i="2"/>
  <c r="T527" i="2"/>
  <c r="R544" i="2"/>
  <c r="H585" i="2"/>
  <c r="T108" i="2"/>
  <c r="T151" i="2"/>
  <c r="F91" i="2"/>
  <c r="T207" i="2"/>
  <c r="U276" i="2"/>
  <c r="T76" i="2"/>
  <c r="G301" i="2"/>
  <c r="E374" i="2"/>
  <c r="H450" i="2"/>
  <c r="E494" i="2"/>
  <c r="O530" i="2"/>
  <c r="M66" i="2"/>
  <c r="M65" i="2" s="1"/>
  <c r="N163" i="2"/>
  <c r="N162" i="2" s="1"/>
  <c r="H178" i="2"/>
  <c r="K194" i="2"/>
  <c r="K190" i="2" s="1"/>
  <c r="T198" i="2"/>
  <c r="M265" i="2"/>
  <c r="H302" i="2"/>
  <c r="J302" i="2" s="1"/>
  <c r="V300" i="2"/>
  <c r="V299" i="2" s="1"/>
  <c r="M413" i="2"/>
  <c r="V448" i="2"/>
  <c r="V447" i="2" s="1"/>
  <c r="M501" i="2"/>
  <c r="M500" i="2" s="1"/>
  <c r="M499" i="2" s="1"/>
  <c r="H506" i="2"/>
  <c r="H505" i="2" s="1"/>
  <c r="H504" i="2" s="1"/>
  <c r="V538" i="2"/>
  <c r="V537" i="2" s="1"/>
  <c r="O540" i="2"/>
  <c r="K544" i="2"/>
  <c r="M577" i="2"/>
  <c r="S13" i="2"/>
  <c r="F40" i="2"/>
  <c r="R42" i="2"/>
  <c r="T13" i="2"/>
  <c r="U59" i="2"/>
  <c r="M69" i="2"/>
  <c r="V98" i="2"/>
  <c r="V97" i="2" s="1"/>
  <c r="O96" i="2"/>
  <c r="H109" i="2"/>
  <c r="F110" i="2"/>
  <c r="F101" i="2" s="1"/>
  <c r="F100" i="2" s="1"/>
  <c r="H138" i="2"/>
  <c r="E130" i="2"/>
  <c r="E129" i="2" s="1"/>
  <c r="N130" i="2"/>
  <c r="N129" i="2" s="1"/>
  <c r="F151" i="2"/>
  <c r="H165" i="2"/>
  <c r="J165" i="2" s="1"/>
  <c r="J164" i="2" s="1"/>
  <c r="V170" i="2"/>
  <c r="V169" i="2" s="1"/>
  <c r="V174" i="2"/>
  <c r="V173" i="2" s="1"/>
  <c r="H170" i="2"/>
  <c r="G194" i="2"/>
  <c r="G190" i="2" s="1"/>
  <c r="R194" i="2"/>
  <c r="R190" i="2" s="1"/>
  <c r="F204" i="2"/>
  <c r="F203" i="2" s="1"/>
  <c r="H224" i="2"/>
  <c r="S222" i="2"/>
  <c r="S221" i="2" s="1"/>
  <c r="O229" i="2"/>
  <c r="M243" i="2"/>
  <c r="M242" i="2" s="1"/>
  <c r="O260" i="2"/>
  <c r="H266" i="2"/>
  <c r="H269" i="2"/>
  <c r="O277" i="2"/>
  <c r="V277" i="2"/>
  <c r="K276" i="2"/>
  <c r="K284" i="2"/>
  <c r="R284" i="2"/>
  <c r="H288" i="2"/>
  <c r="G284" i="2"/>
  <c r="M295" i="2"/>
  <c r="L325" i="2"/>
  <c r="L319" i="2" s="1"/>
  <c r="O333" i="2"/>
  <c r="V338" i="2"/>
  <c r="V336" i="2" s="1"/>
  <c r="H343" i="2"/>
  <c r="K348" i="2"/>
  <c r="D348" i="2"/>
  <c r="L348" i="2"/>
  <c r="N374" i="2"/>
  <c r="H411" i="2"/>
  <c r="D412" i="2"/>
  <c r="T439" i="2"/>
  <c r="E435" i="2"/>
  <c r="E434" i="2" s="1"/>
  <c r="H448" i="2"/>
  <c r="S446" i="2"/>
  <c r="S445" i="2" s="1"/>
  <c r="T474" i="2"/>
  <c r="O475" i="2"/>
  <c r="M476" i="2"/>
  <c r="O489" i="2"/>
  <c r="K494" i="2"/>
  <c r="S494" i="2"/>
  <c r="O473" i="2"/>
  <c r="M480" i="2"/>
  <c r="M523" i="2"/>
  <c r="O538" i="2"/>
  <c r="E544" i="2"/>
  <c r="N544" i="2"/>
  <c r="H541" i="2"/>
  <c r="H589" i="2"/>
  <c r="G581" i="2"/>
  <c r="R581" i="2"/>
  <c r="S581" i="2"/>
  <c r="U581" i="2"/>
  <c r="T43" i="2"/>
  <c r="E101" i="2"/>
  <c r="E100" i="2" s="1"/>
  <c r="S412" i="2"/>
  <c r="H490" i="2"/>
  <c r="D221" i="2"/>
  <c r="V60" i="2"/>
  <c r="U292" i="2"/>
  <c r="L365" i="2"/>
  <c r="V489" i="2"/>
  <c r="M85" i="2"/>
  <c r="U222" i="2"/>
  <c r="U221" i="2" s="1"/>
  <c r="T412" i="2"/>
  <c r="L284" i="2"/>
  <c r="F323" i="2"/>
  <c r="F320" i="2" s="1"/>
  <c r="H324" i="2"/>
  <c r="F453" i="2"/>
  <c r="F452" i="2" s="1"/>
  <c r="F451" i="2" s="1"/>
  <c r="H454" i="2"/>
  <c r="F492" i="2"/>
  <c r="H493" i="2"/>
  <c r="F501" i="2"/>
  <c r="F500" i="2" s="1"/>
  <c r="F499" i="2" s="1"/>
  <c r="H502" i="2"/>
  <c r="H538" i="2"/>
  <c r="F537" i="2"/>
  <c r="H595" i="2"/>
  <c r="F594" i="2"/>
  <c r="H15" i="2"/>
  <c r="H23" i="2"/>
  <c r="T50" i="2"/>
  <c r="G59" i="2"/>
  <c r="O68" i="2"/>
  <c r="H75" i="2"/>
  <c r="O92" i="2"/>
  <c r="H103" i="2"/>
  <c r="V132" i="2"/>
  <c r="V131" i="2" s="1"/>
  <c r="V130" i="2" s="1"/>
  <c r="V129" i="2" s="1"/>
  <c r="O146" i="2"/>
  <c r="M157" i="2"/>
  <c r="D163" i="2"/>
  <c r="H168" i="2"/>
  <c r="O170" i="2"/>
  <c r="O172" i="2"/>
  <c r="O178" i="2"/>
  <c r="O189" i="2"/>
  <c r="M188" i="2"/>
  <c r="M187" i="2" s="1"/>
  <c r="V195" i="2"/>
  <c r="S194" i="2"/>
  <c r="S190" i="2" s="1"/>
  <c r="O206" i="2"/>
  <c r="L222" i="2"/>
  <c r="L221" i="2" s="1"/>
  <c r="E234" i="2"/>
  <c r="H240" i="2"/>
  <c r="D241" i="2"/>
  <c r="H244" i="2"/>
  <c r="V255" i="2"/>
  <c r="V254" i="2" s="1"/>
  <c r="M323" i="2"/>
  <c r="O324" i="2"/>
  <c r="G329" i="2"/>
  <c r="G325" i="2" s="1"/>
  <c r="H329" i="2"/>
  <c r="V333" i="2"/>
  <c r="V332" i="2" s="1"/>
  <c r="T332" i="2"/>
  <c r="M365" i="2"/>
  <c r="O448" i="2"/>
  <c r="M449" i="2"/>
  <c r="M446" i="2" s="1"/>
  <c r="M445" i="2" s="1"/>
  <c r="M453" i="2"/>
  <c r="M452" i="2" s="1"/>
  <c r="M451" i="2" s="1"/>
  <c r="O454" i="2"/>
  <c r="O463" i="2"/>
  <c r="M462" i="2"/>
  <c r="F466" i="2"/>
  <c r="H467" i="2"/>
  <c r="R510" i="2"/>
  <c r="O516" i="2"/>
  <c r="M525" i="2"/>
  <c r="O526" i="2"/>
  <c r="O550" i="2"/>
  <c r="M549" i="2"/>
  <c r="F558" i="2"/>
  <c r="H559" i="2"/>
  <c r="O15" i="2"/>
  <c r="R13" i="2"/>
  <c r="K42" i="2"/>
  <c r="F47" i="2"/>
  <c r="T47" i="2"/>
  <c r="T60" i="2"/>
  <c r="F60" i="2"/>
  <c r="O64" i="2"/>
  <c r="U73" i="2"/>
  <c r="F80" i="2"/>
  <c r="E85" i="2"/>
  <c r="E73" i="2" s="1"/>
  <c r="F85" i="2"/>
  <c r="O103" i="2"/>
  <c r="D101" i="2"/>
  <c r="D100" i="2" s="1"/>
  <c r="G122" i="2"/>
  <c r="G121" i="2" s="1"/>
  <c r="R122" i="2"/>
  <c r="R121" i="2" s="1"/>
  <c r="D130" i="2"/>
  <c r="D129" i="2" s="1"/>
  <c r="U130" i="2"/>
  <c r="U129" i="2" s="1"/>
  <c r="G140" i="2"/>
  <c r="G139" i="2" s="1"/>
  <c r="F145" i="2"/>
  <c r="H146" i="2"/>
  <c r="M192" i="2"/>
  <c r="M191" i="2" s="1"/>
  <c r="T252" i="2"/>
  <c r="T250" i="2" s="1"/>
  <c r="T249" i="2" s="1"/>
  <c r="T248" i="2" s="1"/>
  <c r="M254" i="2"/>
  <c r="O255" i="2"/>
  <c r="N258" i="2"/>
  <c r="K267" i="2"/>
  <c r="L292" i="2"/>
  <c r="V298" i="2"/>
  <c r="V297" i="2" s="1"/>
  <c r="H304" i="2"/>
  <c r="G310" i="2"/>
  <c r="G309" i="2" s="1"/>
  <c r="T375" i="2"/>
  <c r="T374" i="2" s="1"/>
  <c r="V376" i="2"/>
  <c r="V375" i="2" s="1"/>
  <c r="V374" i="2" s="1"/>
  <c r="L422" i="2"/>
  <c r="L421" i="2" s="1"/>
  <c r="D427" i="2"/>
  <c r="D422" i="2" s="1"/>
  <c r="D421" i="2" s="1"/>
  <c r="N422" i="2"/>
  <c r="N421" i="2" s="1"/>
  <c r="R471" i="2"/>
  <c r="H481" i="2"/>
  <c r="H488" i="2"/>
  <c r="F487" i="2"/>
  <c r="O496" i="2"/>
  <c r="V502" i="2"/>
  <c r="V501" i="2" s="1"/>
  <c r="V500" i="2" s="1"/>
  <c r="V499" i="2" s="1"/>
  <c r="H530" i="2"/>
  <c r="T531" i="2"/>
  <c r="V532" i="2"/>
  <c r="V531" i="2" s="1"/>
  <c r="O568" i="2"/>
  <c r="M567" i="2"/>
  <c r="V593" i="2"/>
  <c r="V592" i="2" s="1"/>
  <c r="T592" i="2"/>
  <c r="M153" i="2"/>
  <c r="O154" i="2"/>
  <c r="F192" i="2"/>
  <c r="F191" i="2" s="1"/>
  <c r="H193" i="2"/>
  <c r="T93" i="2"/>
  <c r="T268" i="2"/>
  <c r="V269" i="2"/>
  <c r="V268" i="2" s="1"/>
  <c r="V267" i="2" s="1"/>
  <c r="T355" i="2"/>
  <c r="T354" i="2" s="1"/>
  <c r="T353" i="2" s="1"/>
  <c r="V356" i="2"/>
  <c r="V355" i="2" s="1"/>
  <c r="V354" i="2" s="1"/>
  <c r="V353" i="2" s="1"/>
  <c r="T436" i="2"/>
  <c r="V437" i="2"/>
  <c r="V436" i="2" s="1"/>
  <c r="V435" i="2" s="1"/>
  <c r="V434" i="2" s="1"/>
  <c r="F464" i="2"/>
  <c r="H465" i="2"/>
  <c r="F476" i="2"/>
  <c r="H477" i="2"/>
  <c r="F66" i="2"/>
  <c r="H593" i="2"/>
  <c r="E594" i="2"/>
  <c r="G42" i="2"/>
  <c r="O48" i="2"/>
  <c r="E42" i="2"/>
  <c r="V52" i="2"/>
  <c r="V50" i="2" s="1"/>
  <c r="G53" i="2"/>
  <c r="H55" i="2"/>
  <c r="K59" i="2"/>
  <c r="S59" i="2"/>
  <c r="O77" i="2"/>
  <c r="M78" i="2"/>
  <c r="O98" i="2"/>
  <c r="H120" i="2"/>
  <c r="N122" i="2"/>
  <c r="N121" i="2" s="1"/>
  <c r="O138" i="2"/>
  <c r="T147" i="2"/>
  <c r="V148" i="2"/>
  <c r="V147" i="2" s="1"/>
  <c r="O156" i="2"/>
  <c r="N194" i="2"/>
  <c r="V199" i="2"/>
  <c r="V198" i="2" s="1"/>
  <c r="M223" i="2"/>
  <c r="E230" i="2"/>
  <c r="M230" i="2"/>
  <c r="E241" i="2"/>
  <c r="H281" i="2"/>
  <c r="V283" i="2"/>
  <c r="V282" i="2" s="1"/>
  <c r="M293" i="2"/>
  <c r="H328" i="2"/>
  <c r="S325" i="2"/>
  <c r="F332" i="2"/>
  <c r="H333" i="2"/>
  <c r="O338" i="2"/>
  <c r="M336" i="2"/>
  <c r="M344" i="2"/>
  <c r="G348" i="2"/>
  <c r="N358" i="2"/>
  <c r="N357" i="2" s="1"/>
  <c r="G365" i="2"/>
  <c r="H436" i="2"/>
  <c r="O440" i="2"/>
  <c r="M439" i="2"/>
  <c r="T464" i="2"/>
  <c r="T461" i="2" s="1"/>
  <c r="T460" i="2" s="1"/>
  <c r="V465" i="2"/>
  <c r="V464" i="2" s="1"/>
  <c r="V461" i="2" s="1"/>
  <c r="V460" i="2" s="1"/>
  <c r="V507" i="2"/>
  <c r="O561" i="2"/>
  <c r="M560" i="2"/>
  <c r="O580" i="2"/>
  <c r="T582" i="2"/>
  <c r="V583" i="2"/>
  <c r="V582" i="2" s="1"/>
  <c r="V591" i="2"/>
  <c r="V590" i="2" s="1"/>
  <c r="T590" i="2"/>
  <c r="E204" i="2"/>
  <c r="E203" i="2" s="1"/>
  <c r="U204" i="2"/>
  <c r="U203" i="2" s="1"/>
  <c r="F216" i="2"/>
  <c r="F215" i="2" s="1"/>
  <c r="F214" i="2" s="1"/>
  <c r="N222" i="2"/>
  <c r="N221" i="2" s="1"/>
  <c r="R222" i="2"/>
  <c r="R221" i="2" s="1"/>
  <c r="R234" i="2"/>
  <c r="R230" i="2" s="1"/>
  <c r="N241" i="2"/>
  <c r="G249" i="2"/>
  <c r="G248" i="2" s="1"/>
  <c r="O250" i="2"/>
  <c r="S249" i="2"/>
  <c r="S248" i="2" s="1"/>
  <c r="E284" i="2"/>
  <c r="R300" i="2"/>
  <c r="R299" i="2" s="1"/>
  <c r="G300" i="2"/>
  <c r="D320" i="2"/>
  <c r="K319" i="2"/>
  <c r="S320" i="2"/>
  <c r="U325" i="2"/>
  <c r="V331" i="2"/>
  <c r="V329" i="2" s="1"/>
  <c r="T329" i="2"/>
  <c r="F336" i="2"/>
  <c r="H338" i="2"/>
  <c r="V348" i="2"/>
  <c r="O352" i="2"/>
  <c r="M351" i="2"/>
  <c r="S365" i="2"/>
  <c r="O376" i="2"/>
  <c r="M375" i="2"/>
  <c r="M374" i="2" s="1"/>
  <c r="F388" i="2"/>
  <c r="H389" i="2"/>
  <c r="D471" i="2"/>
  <c r="O484" i="2"/>
  <c r="M483" i="2"/>
  <c r="M575" i="2"/>
  <c r="O576" i="2"/>
  <c r="L267" i="2"/>
  <c r="R276" i="2"/>
  <c r="G276" i="2"/>
  <c r="S292" i="2"/>
  <c r="U300" i="2"/>
  <c r="U299" i="2" s="1"/>
  <c r="D325" i="2"/>
  <c r="R348" i="2"/>
  <c r="E365" i="2"/>
  <c r="D402" i="2"/>
  <c r="L482" i="2"/>
  <c r="U482" i="2"/>
  <c r="L494" i="2"/>
  <c r="U494" i="2"/>
  <c r="H531" i="2"/>
  <c r="D544" i="2"/>
  <c r="U544" i="2"/>
  <c r="S276" i="2"/>
  <c r="R461" i="2"/>
  <c r="R460" i="2" s="1"/>
  <c r="N510" i="2"/>
  <c r="F50" i="2"/>
  <c r="T91" i="2"/>
  <c r="T95" i="2"/>
  <c r="N100" i="2"/>
  <c r="M100" i="2"/>
  <c r="L100" i="2"/>
  <c r="U122" i="2"/>
  <c r="U121" i="2" s="1"/>
  <c r="T127" i="2"/>
  <c r="G130" i="2"/>
  <c r="G129" i="2" s="1"/>
  <c r="T153" i="2"/>
  <c r="R163" i="2"/>
  <c r="R162" i="2" s="1"/>
  <c r="F185" i="2"/>
  <c r="F184" i="2" s="1"/>
  <c r="M250" i="2"/>
  <c r="U258" i="2"/>
  <c r="N276" i="2"/>
  <c r="T323" i="2"/>
  <c r="F349" i="2"/>
  <c r="D363" i="2"/>
  <c r="D358" i="2" s="1"/>
  <c r="R374" i="2"/>
  <c r="E402" i="2"/>
  <c r="T429" i="2"/>
  <c r="N471" i="2"/>
  <c r="R482" i="2"/>
  <c r="S482" i="2"/>
  <c r="T492" i="2"/>
  <c r="M517" i="2"/>
  <c r="F521" i="2"/>
  <c r="F541" i="2"/>
  <c r="G544" i="2"/>
  <c r="H545" i="2"/>
  <c r="R566" i="2"/>
  <c r="T588" i="2"/>
  <c r="V15" i="2"/>
  <c r="V14" i="2" s="1"/>
  <c r="V13" i="2" s="1"/>
  <c r="D42" i="2"/>
  <c r="H62" i="2"/>
  <c r="H64" i="2"/>
  <c r="D73" i="2"/>
  <c r="V79" i="2"/>
  <c r="V78" i="2" s="1"/>
  <c r="H107" i="2"/>
  <c r="D122" i="2"/>
  <c r="D121" i="2" s="1"/>
  <c r="F131" i="2"/>
  <c r="T130" i="2"/>
  <c r="T129" i="2" s="1"/>
  <c r="L140" i="2"/>
  <c r="L139" i="2" s="1"/>
  <c r="H156" i="2"/>
  <c r="V165" i="2"/>
  <c r="V164" i="2" s="1"/>
  <c r="O174" i="2"/>
  <c r="O176" i="2"/>
  <c r="F201" i="2"/>
  <c r="N204" i="2"/>
  <c r="N203" i="2" s="1"/>
  <c r="R204" i="2"/>
  <c r="R203" i="2" s="1"/>
  <c r="H218" i="2"/>
  <c r="H226" i="2"/>
  <c r="V234" i="2"/>
  <c r="V230" i="2" s="1"/>
  <c r="U241" i="2"/>
  <c r="F246" i="2"/>
  <c r="F245" i="2" s="1"/>
  <c r="F241" i="2" s="1"/>
  <c r="D258" i="2"/>
  <c r="F263" i="2"/>
  <c r="G267" i="2"/>
  <c r="H296" i="2"/>
  <c r="M297" i="2"/>
  <c r="O306" i="2"/>
  <c r="M342" i="2"/>
  <c r="U348" i="2"/>
  <c r="D365" i="2"/>
  <c r="O368" i="2"/>
  <c r="O465" i="2"/>
  <c r="H496" i="2"/>
  <c r="M506" i="2"/>
  <c r="M505" i="2" s="1"/>
  <c r="M504" i="2" s="1"/>
  <c r="H516" i="2"/>
  <c r="F531" i="2"/>
  <c r="M552" i="2"/>
  <c r="F554" i="2"/>
  <c r="H554" i="2" s="1"/>
  <c r="J554" i="2" s="1"/>
  <c r="L551" i="2"/>
  <c r="O559" i="2"/>
  <c r="T571" i="2"/>
  <c r="H576" i="2"/>
  <c r="O583" i="2"/>
  <c r="M584" i="2"/>
  <c r="F596" i="2"/>
  <c r="S241" i="2"/>
  <c r="H43" i="2"/>
  <c r="E59" i="2"/>
  <c r="F67" i="2"/>
  <c r="M147" i="2"/>
  <c r="L204" i="2"/>
  <c r="L203" i="2" s="1"/>
  <c r="V216" i="2"/>
  <c r="V215" i="2" s="1"/>
  <c r="V214" i="2" s="1"/>
  <c r="S300" i="2"/>
  <c r="S299" i="2" s="1"/>
  <c r="F423" i="2"/>
  <c r="U435" i="2"/>
  <c r="U434" i="2" s="1"/>
  <c r="U433" i="2" s="1"/>
  <c r="D482" i="2"/>
  <c r="T549" i="2"/>
  <c r="K552" i="2"/>
  <c r="K551" i="2" s="1"/>
  <c r="F579" i="2"/>
  <c r="L13" i="2"/>
  <c r="N42" i="2"/>
  <c r="D59" i="2"/>
  <c r="M74" i="2"/>
  <c r="K73" i="2"/>
  <c r="U101" i="2"/>
  <c r="U100" i="2" s="1"/>
  <c r="O123" i="2"/>
  <c r="R130" i="2"/>
  <c r="R129" i="2" s="1"/>
  <c r="K163" i="2"/>
  <c r="K162" i="2" s="1"/>
  <c r="F175" i="2"/>
  <c r="K204" i="2"/>
  <c r="K203" i="2" s="1"/>
  <c r="K234" i="2"/>
  <c r="K230" i="2" s="1"/>
  <c r="E249" i="2"/>
  <c r="E248" i="2" s="1"/>
  <c r="S267" i="2"/>
  <c r="D284" i="2"/>
  <c r="T293" i="2"/>
  <c r="G292" i="2"/>
  <c r="L300" i="2"/>
  <c r="L299" i="2" s="1"/>
  <c r="H341" i="2"/>
  <c r="J341" i="2" s="1"/>
  <c r="E358" i="2"/>
  <c r="K374" i="2"/>
  <c r="G374" i="2"/>
  <c r="G461" i="2"/>
  <c r="G460" i="2" s="1"/>
  <c r="L471" i="2"/>
  <c r="K482" i="2"/>
  <c r="F527" i="2"/>
  <c r="O531" i="2"/>
  <c r="N551" i="2"/>
  <c r="V571" i="2"/>
  <c r="N140" i="2"/>
  <c r="N139" i="2" s="1"/>
  <c r="R358" i="2"/>
  <c r="R365" i="2"/>
  <c r="V43" i="2"/>
  <c r="L73" i="2"/>
  <c r="L194" i="2"/>
  <c r="L190" i="2" s="1"/>
  <c r="E258" i="2"/>
  <c r="S284" i="2"/>
  <c r="U422" i="2"/>
  <c r="U421" i="2" s="1"/>
  <c r="F436" i="2"/>
  <c r="D446" i="2"/>
  <c r="D445" i="2" s="1"/>
  <c r="D433" i="2" s="1"/>
  <c r="U42" i="2"/>
  <c r="O80" i="2"/>
  <c r="S101" i="2"/>
  <c r="S100" i="2" s="1"/>
  <c r="M123" i="2"/>
  <c r="M122" i="2" s="1"/>
  <c r="M121" i="2" s="1"/>
  <c r="U140" i="2"/>
  <c r="U139" i="2" s="1"/>
  <c r="O195" i="2"/>
  <c r="U194" i="2"/>
  <c r="U190" i="2" s="1"/>
  <c r="O198" i="2"/>
  <c r="E222" i="2"/>
  <c r="E221" i="2" s="1"/>
  <c r="G234" i="2"/>
  <c r="G230" i="2" s="1"/>
  <c r="U234" i="2"/>
  <c r="U230" i="2" s="1"/>
  <c r="L241" i="2"/>
  <c r="D249" i="2"/>
  <c r="D248" i="2" s="1"/>
  <c r="U249" i="2"/>
  <c r="U248" i="2" s="1"/>
  <c r="L258" i="2"/>
  <c r="R258" i="2"/>
  <c r="E276" i="2"/>
  <c r="N300" i="2"/>
  <c r="N299" i="2" s="1"/>
  <c r="E412" i="2"/>
  <c r="U461" i="2"/>
  <c r="U460" i="2" s="1"/>
  <c r="E461" i="2"/>
  <c r="E460" i="2" s="1"/>
  <c r="F468" i="2"/>
  <c r="G471" i="2"/>
  <c r="F478" i="2"/>
  <c r="D494" i="2"/>
  <c r="V494" i="2"/>
  <c r="D510" i="2"/>
  <c r="M531" i="2"/>
  <c r="U510" i="2"/>
  <c r="O541" i="2"/>
  <c r="T577" i="2"/>
  <c r="D162" i="2"/>
  <c r="K222" i="2"/>
  <c r="K221" i="2" s="1"/>
  <c r="F254" i="2"/>
  <c r="G258" i="2"/>
  <c r="L276" i="2"/>
  <c r="O359" i="2"/>
  <c r="L566" i="2"/>
  <c r="S42" i="2"/>
  <c r="N73" i="2"/>
  <c r="O141" i="2"/>
  <c r="L163" i="2"/>
  <c r="L162" i="2" s="1"/>
  <c r="F222" i="2"/>
  <c r="V320" i="2"/>
  <c r="L374" i="2"/>
  <c r="E13" i="2"/>
  <c r="E12" i="2" s="1"/>
  <c r="O60" i="2"/>
  <c r="G13" i="2"/>
  <c r="H17" i="2"/>
  <c r="L42" i="2"/>
  <c r="M43" i="2"/>
  <c r="H47" i="2"/>
  <c r="M60" i="2"/>
  <c r="V68" i="2"/>
  <c r="V67" i="2" s="1"/>
  <c r="H90" i="2"/>
  <c r="J90" i="2" s="1"/>
  <c r="O109" i="2"/>
  <c r="K130" i="2"/>
  <c r="K129" i="2" s="1"/>
  <c r="V141" i="2"/>
  <c r="T177" i="2"/>
  <c r="E194" i="2"/>
  <c r="E190" i="2" s="1"/>
  <c r="F195" i="2"/>
  <c r="M198" i="2"/>
  <c r="H213" i="2"/>
  <c r="O233" i="2"/>
  <c r="F235" i="2"/>
  <c r="F234" i="2" s="1"/>
  <c r="F230" i="2" s="1"/>
  <c r="T235" i="2"/>
  <c r="T234" i="2" s="1"/>
  <c r="K258" i="2"/>
  <c r="O264" i="2"/>
  <c r="O271" i="2"/>
  <c r="N267" i="2"/>
  <c r="D276" i="2"/>
  <c r="M285" i="2"/>
  <c r="M301" i="2"/>
  <c r="M300" i="2" s="1"/>
  <c r="M299" i="2" s="1"/>
  <c r="T304" i="2"/>
  <c r="T300" i="2" s="1"/>
  <c r="T299" i="2" s="1"/>
  <c r="E320" i="2"/>
  <c r="U320" i="2"/>
  <c r="U335" i="2"/>
  <c r="E335" i="2"/>
  <c r="S358" i="2"/>
  <c r="S374" i="2"/>
  <c r="M403" i="2"/>
  <c r="N435" i="2"/>
  <c r="N434" i="2" s="1"/>
  <c r="K446" i="2"/>
  <c r="K445" i="2" s="1"/>
  <c r="E471" i="2"/>
  <c r="S471" i="2"/>
  <c r="M489" i="2"/>
  <c r="N494" i="2"/>
  <c r="F506" i="2"/>
  <c r="F505" i="2" s="1"/>
  <c r="F504" i="2" s="1"/>
  <c r="V534" i="2"/>
  <c r="M541" i="2"/>
  <c r="L544" i="2"/>
  <c r="O595" i="2"/>
  <c r="S258" i="2"/>
  <c r="O50" i="2"/>
  <c r="V103" i="2"/>
  <c r="V102" i="2" s="1"/>
  <c r="T102" i="2"/>
  <c r="F93" i="2"/>
  <c r="H94" i="2"/>
  <c r="V146" i="2"/>
  <c r="V145" i="2" s="1"/>
  <c r="T145" i="2"/>
  <c r="H260" i="2"/>
  <c r="F259" i="2"/>
  <c r="U365" i="2"/>
  <c r="U369" i="2"/>
  <c r="O411" i="2"/>
  <c r="M410" i="2"/>
  <c r="F439" i="2"/>
  <c r="H440" i="2"/>
  <c r="M487" i="2"/>
  <c r="O488" i="2"/>
  <c r="F511" i="2"/>
  <c r="H513" i="2"/>
  <c r="F539" i="2"/>
  <c r="H540" i="2"/>
  <c r="M545" i="2"/>
  <c r="O546" i="2"/>
  <c r="R65" i="2"/>
  <c r="R59" i="2" s="1"/>
  <c r="T66" i="2"/>
  <c r="V107" i="2"/>
  <c r="V106" i="2" s="1"/>
  <c r="T106" i="2"/>
  <c r="F147" i="2"/>
  <c r="H148" i="2"/>
  <c r="V288" i="2"/>
  <c r="V287" i="2" s="1"/>
  <c r="T287" i="2"/>
  <c r="H405" i="2"/>
  <c r="J405" i="2" s="1"/>
  <c r="G403" i="2"/>
  <c r="G402" i="2" s="1"/>
  <c r="H428" i="2"/>
  <c r="F427" i="2"/>
  <c r="H473" i="2"/>
  <c r="F472" i="2"/>
  <c r="H475" i="2"/>
  <c r="F474" i="2"/>
  <c r="V512" i="2"/>
  <c r="V511" i="2" s="1"/>
  <c r="T511" i="2"/>
  <c r="H550" i="2"/>
  <c r="F549" i="2"/>
  <c r="H31" i="2"/>
  <c r="F30" i="2"/>
  <c r="O165" i="2"/>
  <c r="M164" i="2"/>
  <c r="M163" i="2" s="1"/>
  <c r="M162" i="2" s="1"/>
  <c r="F198" i="2"/>
  <c r="H199" i="2"/>
  <c r="H275" i="2"/>
  <c r="F274" i="2"/>
  <c r="F267" i="2" s="1"/>
  <c r="V286" i="2"/>
  <c r="V285" i="2" s="1"/>
  <c r="T285" i="2"/>
  <c r="H430" i="2"/>
  <c r="F429" i="2"/>
  <c r="V450" i="2"/>
  <c r="V449" i="2" s="1"/>
  <c r="T449" i="2"/>
  <c r="T446" i="2" s="1"/>
  <c r="T445" i="2" s="1"/>
  <c r="M511" i="2"/>
  <c r="O512" i="2"/>
  <c r="F578" i="2"/>
  <c r="D577" i="2"/>
  <c r="D566" i="2" s="1"/>
  <c r="V47" i="2"/>
  <c r="V80" i="2"/>
  <c r="R140" i="2"/>
  <c r="R139" i="2" s="1"/>
  <c r="G422" i="2"/>
  <c r="G421" i="2" s="1"/>
  <c r="M50" i="2"/>
  <c r="G73" i="2"/>
  <c r="M80" i="2"/>
  <c r="T80" i="2"/>
  <c r="H89" i="2"/>
  <c r="M457" i="2"/>
  <c r="M456" i="2" s="1"/>
  <c r="M455" i="2" s="1"/>
  <c r="N13" i="2"/>
  <c r="M40" i="2"/>
  <c r="M13" i="2" s="1"/>
  <c r="F43" i="2"/>
  <c r="H51" i="2"/>
  <c r="H70" i="2"/>
  <c r="S73" i="2"/>
  <c r="R73" i="2"/>
  <c r="H81" i="2"/>
  <c r="F95" i="2"/>
  <c r="O107" i="2"/>
  <c r="F123" i="2"/>
  <c r="F122" i="2" s="1"/>
  <c r="F121" i="2" s="1"/>
  <c r="O128" i="2"/>
  <c r="S130" i="2"/>
  <c r="S129" i="2" s="1"/>
  <c r="O132" i="2"/>
  <c r="M141" i="2"/>
  <c r="F153" i="2"/>
  <c r="H183" i="2"/>
  <c r="N249" i="2"/>
  <c r="N248" i="2" s="1"/>
  <c r="H303" i="2"/>
  <c r="O331" i="2"/>
  <c r="L446" i="2"/>
  <c r="L445" i="2" s="1"/>
  <c r="V226" i="2"/>
  <c r="V225" i="2" s="1"/>
  <c r="V222" i="2" s="1"/>
  <c r="V221" i="2" s="1"/>
  <c r="T225" i="2"/>
  <c r="V86" i="2"/>
  <c r="V85" i="2" s="1"/>
  <c r="T85" i="2"/>
  <c r="F133" i="2"/>
  <c r="H134" i="2"/>
  <c r="H142" i="2"/>
  <c r="F141" i="2"/>
  <c r="V176" i="2"/>
  <c r="V175" i="2" s="1"/>
  <c r="T175" i="2"/>
  <c r="M216" i="2"/>
  <c r="M215" i="2" s="1"/>
  <c r="M214" i="2" s="1"/>
  <c r="O217" i="2"/>
  <c r="V64" i="2"/>
  <c r="V63" i="2" s="1"/>
  <c r="T63" i="2"/>
  <c r="V124" i="2"/>
  <c r="V123" i="2" s="1"/>
  <c r="V122" i="2" s="1"/>
  <c r="V121" i="2" s="1"/>
  <c r="T123" i="2"/>
  <c r="V193" i="2"/>
  <c r="V192" i="2" s="1"/>
  <c r="V191" i="2" s="1"/>
  <c r="T192" i="2"/>
  <c r="T191" i="2" s="1"/>
  <c r="H294" i="2"/>
  <c r="F293" i="2"/>
  <c r="H298" i="2"/>
  <c r="F297" i="2"/>
  <c r="H311" i="2"/>
  <c r="J311" i="2" s="1"/>
  <c r="F310" i="2"/>
  <c r="F309" i="2" s="1"/>
  <c r="M321" i="2"/>
  <c r="O322" i="2"/>
  <c r="V343" i="2"/>
  <c r="V342" i="2" s="1"/>
  <c r="T342" i="2"/>
  <c r="O438" i="2"/>
  <c r="M436" i="2"/>
  <c r="K13" i="2"/>
  <c r="O43" i="2"/>
  <c r="O86" i="2"/>
  <c r="N190" i="2"/>
  <c r="H206" i="2"/>
  <c r="T228" i="2"/>
  <c r="T227" i="2" s="1"/>
  <c r="T232" i="2"/>
  <c r="T231" i="2" s="1"/>
  <c r="H249" i="2"/>
  <c r="H248" i="2" s="1"/>
  <c r="K292" i="2"/>
  <c r="F78" i="2"/>
  <c r="H79" i="2"/>
  <c r="F340" i="2"/>
  <c r="D339" i="2"/>
  <c r="D335" i="2" s="1"/>
  <c r="F497" i="2"/>
  <c r="F494" i="2" s="1"/>
  <c r="H498" i="2"/>
  <c r="H526" i="2"/>
  <c r="F525" i="2"/>
  <c r="R552" i="2"/>
  <c r="R551" i="2" s="1"/>
  <c r="T554" i="2"/>
  <c r="V554" i="2" s="1"/>
  <c r="V150" i="2"/>
  <c r="V149" i="2" s="1"/>
  <c r="T149" i="2"/>
  <c r="V486" i="2"/>
  <c r="V485" i="2" s="1"/>
  <c r="T485" i="2"/>
  <c r="O536" i="2"/>
  <c r="M534" i="2"/>
  <c r="V542" i="2"/>
  <c r="V541" i="2" s="1"/>
  <c r="T541" i="2"/>
  <c r="D58" i="2"/>
  <c r="N59" i="2"/>
  <c r="K100" i="2"/>
  <c r="T141" i="2"/>
  <c r="E140" i="2"/>
  <c r="E139" i="2" s="1"/>
  <c r="S140" i="2"/>
  <c r="S139" i="2" s="1"/>
  <c r="G163" i="2"/>
  <c r="G162" i="2" s="1"/>
  <c r="U163" i="2"/>
  <c r="U162" i="2" s="1"/>
  <c r="K241" i="2"/>
  <c r="V360" i="2"/>
  <c r="V359" i="2" s="1"/>
  <c r="T359" i="2"/>
  <c r="H279" i="2"/>
  <c r="F277" i="2"/>
  <c r="V345" i="2"/>
  <c r="V344" i="2" s="1"/>
  <c r="T344" i="2"/>
  <c r="H376" i="2"/>
  <c r="F375" i="2"/>
  <c r="M485" i="2"/>
  <c r="O486" i="2"/>
  <c r="V488" i="2"/>
  <c r="V487" i="2" s="1"/>
  <c r="T487" i="2"/>
  <c r="U13" i="2"/>
  <c r="F20" i="2"/>
  <c r="D13" i="2"/>
  <c r="D12" i="2" s="1"/>
  <c r="L59" i="2"/>
  <c r="G101" i="2"/>
  <c r="G100" i="2" s="1"/>
  <c r="D140" i="2"/>
  <c r="D139" i="2" s="1"/>
  <c r="O150" i="2"/>
  <c r="H158" i="2"/>
  <c r="E163" i="2"/>
  <c r="E162" i="2" s="1"/>
  <c r="S163" i="2"/>
  <c r="S162" i="2" s="1"/>
  <c r="H174" i="2"/>
  <c r="H189" i="2"/>
  <c r="M195" i="2"/>
  <c r="H196" i="2"/>
  <c r="L234" i="2"/>
  <c r="L230" i="2" s="1"/>
  <c r="G241" i="2"/>
  <c r="N348" i="2"/>
  <c r="O403" i="2"/>
  <c r="K422" i="2"/>
  <c r="K421" i="2" s="1"/>
  <c r="O424" i="2"/>
  <c r="V206" i="2"/>
  <c r="V205" i="2" s="1"/>
  <c r="V204" i="2" s="1"/>
  <c r="V203" i="2" s="1"/>
  <c r="T205" i="2"/>
  <c r="H283" i="2"/>
  <c r="F282" i="2"/>
  <c r="K339" i="2"/>
  <c r="K335" i="2" s="1"/>
  <c r="M340" i="2"/>
  <c r="F346" i="2"/>
  <c r="H347" i="2"/>
  <c r="M427" i="2"/>
  <c r="O428" i="2"/>
  <c r="M429" i="2"/>
  <c r="O430" i="2"/>
  <c r="M431" i="2"/>
  <c r="O432" i="2"/>
  <c r="V546" i="2"/>
  <c r="V545" i="2" s="1"/>
  <c r="V544" i="2" s="1"/>
  <c r="T545" i="2"/>
  <c r="H553" i="2"/>
  <c r="J553" i="2" s="1"/>
  <c r="M133" i="2"/>
  <c r="M130" i="2" s="1"/>
  <c r="M129" i="2" s="1"/>
  <c r="M151" i="2"/>
  <c r="M159" i="2"/>
  <c r="M212" i="2"/>
  <c r="M211" i="2" s="1"/>
  <c r="M246" i="2"/>
  <c r="M245" i="2" s="1"/>
  <c r="F250" i="2"/>
  <c r="M261" i="2"/>
  <c r="R267" i="2"/>
  <c r="D267" i="2"/>
  <c r="M282" i="2"/>
  <c r="M276" i="2" s="1"/>
  <c r="E300" i="2"/>
  <c r="E299" i="2" s="1"/>
  <c r="G335" i="2"/>
  <c r="R369" i="2"/>
  <c r="K461" i="2"/>
  <c r="K460" i="2" s="1"/>
  <c r="S566" i="2"/>
  <c r="H571" i="2"/>
  <c r="F351" i="2"/>
  <c r="H352" i="2"/>
  <c r="T423" i="2"/>
  <c r="V425" i="2"/>
  <c r="V423" i="2" s="1"/>
  <c r="F560" i="2"/>
  <c r="H561" i="2"/>
  <c r="M562" i="2"/>
  <c r="O563" i="2"/>
  <c r="V570" i="2"/>
  <c r="V569" i="2" s="1"/>
  <c r="T569" i="2"/>
  <c r="K588" i="2"/>
  <c r="M589" i="2"/>
  <c r="V160" i="2"/>
  <c r="V159" i="2" s="1"/>
  <c r="T159" i="2"/>
  <c r="V262" i="2"/>
  <c r="V261" i="2" s="1"/>
  <c r="V258" i="2" s="1"/>
  <c r="T261" i="2"/>
  <c r="T258" i="2" s="1"/>
  <c r="H345" i="2"/>
  <c r="F344" i="2"/>
  <c r="H360" i="2"/>
  <c r="F359" i="2"/>
  <c r="V364" i="2"/>
  <c r="V363" i="2" s="1"/>
  <c r="T363" i="2"/>
  <c r="F366" i="2"/>
  <c r="F365" i="2" s="1"/>
  <c r="H367" i="2"/>
  <c r="V406" i="2"/>
  <c r="V403" i="2" s="1"/>
  <c r="V402" i="2" s="1"/>
  <c r="T403" i="2"/>
  <c r="T402" i="2" s="1"/>
  <c r="M569" i="2"/>
  <c r="O570" i="2"/>
  <c r="K510" i="2"/>
  <c r="D234" i="2"/>
  <c r="D230" i="2" s="1"/>
  <c r="N234" i="2"/>
  <c r="N230" i="2" s="1"/>
  <c r="N335" i="2"/>
  <c r="V412" i="2"/>
  <c r="S422" i="2"/>
  <c r="S421" i="2" s="1"/>
  <c r="G510" i="2"/>
  <c r="U551" i="2"/>
  <c r="U509" i="2" s="1"/>
  <c r="U503" i="2" s="1"/>
  <c r="K566" i="2"/>
  <c r="V244" i="2"/>
  <c r="V243" i="2" s="1"/>
  <c r="V242" i="2" s="1"/>
  <c r="T243" i="2"/>
  <c r="T242" i="2" s="1"/>
  <c r="T241" i="2" s="1"/>
  <c r="O269" i="2"/>
  <c r="M268" i="2"/>
  <c r="M267" i="2" s="1"/>
  <c r="V340" i="2"/>
  <c r="V339" i="2" s="1"/>
  <c r="H356" i="2"/>
  <c r="F355" i="2"/>
  <c r="F354" i="2" s="1"/>
  <c r="F353" i="2" s="1"/>
  <c r="M363" i="2"/>
  <c r="O364" i="2"/>
  <c r="V473" i="2"/>
  <c r="V472" i="2" s="1"/>
  <c r="V471" i="2" s="1"/>
  <c r="T472" i="2"/>
  <c r="O493" i="2"/>
  <c r="M492" i="2"/>
  <c r="F517" i="2"/>
  <c r="H518" i="2"/>
  <c r="M519" i="2"/>
  <c r="O520" i="2"/>
  <c r="V553" i="2"/>
  <c r="V557" i="2"/>
  <c r="V556" i="2" s="1"/>
  <c r="T556" i="2"/>
  <c r="V576" i="2"/>
  <c r="V575" i="2" s="1"/>
  <c r="T575" i="2"/>
  <c r="F582" i="2"/>
  <c r="H583" i="2"/>
  <c r="O591" i="2"/>
  <c r="M590" i="2"/>
  <c r="T74" i="2"/>
  <c r="T195" i="2"/>
  <c r="O202" i="2"/>
  <c r="G204" i="2"/>
  <c r="G203" i="2" s="1"/>
  <c r="O208" i="2"/>
  <c r="H210" i="2"/>
  <c r="T216" i="2"/>
  <c r="T215" i="2" s="1"/>
  <c r="T214" i="2" s="1"/>
  <c r="T223" i="2"/>
  <c r="U267" i="2"/>
  <c r="R292" i="2"/>
  <c r="F329" i="2"/>
  <c r="S348" i="2"/>
  <c r="U412" i="2"/>
  <c r="H423" i="2"/>
  <c r="E510" i="2"/>
  <c r="M556" i="2"/>
  <c r="G566" i="2"/>
  <c r="V189" i="2"/>
  <c r="V188" i="2" s="1"/>
  <c r="V187" i="2" s="1"/>
  <c r="T188" i="2"/>
  <c r="T187" i="2" s="1"/>
  <c r="V296" i="2"/>
  <c r="V295" i="2" s="1"/>
  <c r="T295" i="2"/>
  <c r="H364" i="2"/>
  <c r="F363" i="2"/>
  <c r="H406" i="2"/>
  <c r="J406" i="2" s="1"/>
  <c r="F403" i="2"/>
  <c r="F402" i="2" s="1"/>
  <c r="V432" i="2"/>
  <c r="V431" i="2" s="1"/>
  <c r="T431" i="2"/>
  <c r="F462" i="2"/>
  <c r="H463" i="2"/>
  <c r="M468" i="2"/>
  <c r="O469" i="2"/>
  <c r="F523" i="2"/>
  <c r="H524" i="2"/>
  <c r="S204" i="2"/>
  <c r="S203" i="2" s="1"/>
  <c r="U284" i="2"/>
  <c r="D292" i="2"/>
  <c r="L335" i="2"/>
  <c r="V506" i="2"/>
  <c r="V505" i="2" s="1"/>
  <c r="V504" i="2" s="1"/>
  <c r="S510" i="2"/>
  <c r="U566" i="2"/>
  <c r="V484" i="2"/>
  <c r="V483" i="2" s="1"/>
  <c r="T483" i="2"/>
  <c r="F557" i="2"/>
  <c r="D556" i="2"/>
  <c r="V568" i="2"/>
  <c r="V567" i="2" s="1"/>
  <c r="T567" i="2"/>
  <c r="M571" i="2"/>
  <c r="O572" i="2"/>
  <c r="N284" i="2"/>
  <c r="E325" i="2"/>
  <c r="M359" i="2"/>
  <c r="N446" i="2"/>
  <c r="N445" i="2" s="1"/>
  <c r="D461" i="2"/>
  <c r="D460" i="2" s="1"/>
  <c r="S461" i="2"/>
  <c r="S460" i="2" s="1"/>
  <c r="O506" i="2"/>
  <c r="O505" i="2" s="1"/>
  <c r="O504" i="2" s="1"/>
  <c r="L510" i="2"/>
  <c r="T525" i="2"/>
  <c r="N566" i="2"/>
  <c r="V520" i="2"/>
  <c r="V519" i="2" s="1"/>
  <c r="T519" i="2"/>
  <c r="M521" i="2"/>
  <c r="O522" i="2"/>
  <c r="V563" i="2"/>
  <c r="V562" i="2" s="1"/>
  <c r="T562" i="2"/>
  <c r="E267" i="2"/>
  <c r="S335" i="2"/>
  <c r="K358" i="2"/>
  <c r="U358" i="2"/>
  <c r="H458" i="2"/>
  <c r="N461" i="2"/>
  <c r="N460" i="2" s="1"/>
  <c r="K471" i="2"/>
  <c r="U471" i="2"/>
  <c r="H484" i="2"/>
  <c r="F545" i="2"/>
  <c r="O552" i="2"/>
  <c r="G551" i="2"/>
  <c r="T558" i="2"/>
  <c r="H568" i="2"/>
  <c r="E592" i="2"/>
  <c r="V367" i="2"/>
  <c r="V366" i="2" s="1"/>
  <c r="V365" i="2" s="1"/>
  <c r="T366" i="2"/>
  <c r="T365" i="2" s="1"/>
  <c r="G443" i="2"/>
  <c r="G435" i="2" s="1"/>
  <c r="G434" i="2" s="1"/>
  <c r="G433" i="2" s="1"/>
  <c r="H444" i="2"/>
  <c r="M478" i="2"/>
  <c r="O479" i="2"/>
  <c r="V518" i="2"/>
  <c r="V517" i="2" s="1"/>
  <c r="T517" i="2"/>
  <c r="V561" i="2"/>
  <c r="V560" i="2" s="1"/>
  <c r="T560" i="2"/>
  <c r="G320" i="2"/>
  <c r="R335" i="2"/>
  <c r="R334" i="2" s="1"/>
  <c r="G482" i="2"/>
  <c r="S544" i="2"/>
  <c r="E551" i="2"/>
  <c r="S551" i="2"/>
  <c r="V597" i="2"/>
  <c r="V596" i="2" s="1"/>
  <c r="T596" i="2"/>
  <c r="V585" i="2"/>
  <c r="V584" i="2" s="1"/>
  <c r="T584" i="2"/>
  <c r="M596" i="2"/>
  <c r="O597" i="2"/>
  <c r="R320" i="2"/>
  <c r="E482" i="2"/>
  <c r="N482" i="2"/>
  <c r="E566" i="2"/>
  <c r="F571" i="2"/>
  <c r="V595" i="2"/>
  <c r="V594" i="2" s="1"/>
  <c r="T321" i="2"/>
  <c r="T320" i="2" s="1"/>
  <c r="T457" i="2"/>
  <c r="T456" i="2" s="1"/>
  <c r="T455" i="2" s="1"/>
  <c r="T476" i="2"/>
  <c r="T529" i="2"/>
  <c r="T534" i="2"/>
  <c r="T539" i="2"/>
  <c r="D558" i="2"/>
  <c r="T579" i="2"/>
  <c r="D582" i="2"/>
  <c r="D581" i="2" s="1"/>
  <c r="M581" i="2" l="1"/>
  <c r="O412" i="2"/>
  <c r="M222" i="2"/>
  <c r="M221" i="2" s="1"/>
  <c r="Q241" i="2"/>
  <c r="M203" i="2"/>
  <c r="O234" i="2"/>
  <c r="O284" i="2"/>
  <c r="O292" i="2"/>
  <c r="M402" i="2"/>
  <c r="M373" i="2" s="1"/>
  <c r="M372" i="2" s="1"/>
  <c r="H412" i="2"/>
  <c r="S433" i="2"/>
  <c r="T42" i="2"/>
  <c r="T12" i="2" s="1"/>
  <c r="O241" i="2"/>
  <c r="E357" i="2"/>
  <c r="R12" i="2"/>
  <c r="K433" i="2"/>
  <c r="M284" i="2"/>
  <c r="M348" i="2"/>
  <c r="E433" i="2"/>
  <c r="R319" i="2"/>
  <c r="K357" i="2"/>
  <c r="J552" i="2"/>
  <c r="D334" i="2"/>
  <c r="T267" i="2"/>
  <c r="J310" i="2"/>
  <c r="J309" i="2" s="1"/>
  <c r="V446" i="2"/>
  <c r="V445" i="2" s="1"/>
  <c r="O276" i="2"/>
  <c r="F325" i="2"/>
  <c r="T544" i="2"/>
  <c r="M544" i="2"/>
  <c r="Q276" i="2"/>
  <c r="M461" i="2"/>
  <c r="M460" i="2" s="1"/>
  <c r="M258" i="2"/>
  <c r="T204" i="2"/>
  <c r="T203" i="2" s="1"/>
  <c r="K373" i="2"/>
  <c r="K372" i="2" s="1"/>
  <c r="F163" i="2"/>
  <c r="F162" i="2" s="1"/>
  <c r="M249" i="2"/>
  <c r="M248" i="2" s="1"/>
  <c r="H164" i="2"/>
  <c r="O590" i="2"/>
  <c r="Q591" i="2"/>
  <c r="Q590" i="2" s="1"/>
  <c r="V241" i="2"/>
  <c r="E334" i="2"/>
  <c r="J249" i="2"/>
  <c r="J248" i="2" s="1"/>
  <c r="E319" i="2"/>
  <c r="F348" i="2"/>
  <c r="M241" i="2"/>
  <c r="K99" i="2"/>
  <c r="L433" i="2"/>
  <c r="F221" i="2"/>
  <c r="D373" i="2"/>
  <c r="D372" i="2" s="1"/>
  <c r="M471" i="2"/>
  <c r="T325" i="2"/>
  <c r="V276" i="2"/>
  <c r="J122" i="2"/>
  <c r="J121" i="2" s="1"/>
  <c r="H355" i="2"/>
  <c r="H354" i="2" s="1"/>
  <c r="H353" i="2" s="1"/>
  <c r="J356" i="2"/>
  <c r="J355" i="2" s="1"/>
  <c r="J354" i="2" s="1"/>
  <c r="J353" i="2" s="1"/>
  <c r="O268" i="2"/>
  <c r="Q269" i="2"/>
  <c r="Q268" i="2" s="1"/>
  <c r="H344" i="2"/>
  <c r="J345" i="2"/>
  <c r="J344" i="2" s="1"/>
  <c r="H282" i="2"/>
  <c r="J283" i="2"/>
  <c r="J282" i="2" s="1"/>
  <c r="H173" i="2"/>
  <c r="J174" i="2"/>
  <c r="J173" i="2" s="1"/>
  <c r="O149" i="2"/>
  <c r="Q150" i="2"/>
  <c r="Q149" i="2" s="1"/>
  <c r="H375" i="2"/>
  <c r="J376" i="2"/>
  <c r="J375" i="2" s="1"/>
  <c r="H277" i="2"/>
  <c r="J279" i="2"/>
  <c r="J277" i="2" s="1"/>
  <c r="H497" i="2"/>
  <c r="J498" i="2"/>
  <c r="J497" i="2" s="1"/>
  <c r="H78" i="2"/>
  <c r="J79" i="2"/>
  <c r="J78" i="2" s="1"/>
  <c r="O85" i="2"/>
  <c r="Q86" i="2"/>
  <c r="Q85" i="2" s="1"/>
  <c r="O436" i="2"/>
  <c r="O435" i="2" s="1"/>
  <c r="O434" i="2" s="1"/>
  <c r="O433" i="2" s="1"/>
  <c r="Q438" i="2"/>
  <c r="Q436" i="2" s="1"/>
  <c r="H297" i="2"/>
  <c r="J298" i="2"/>
  <c r="J297" i="2" s="1"/>
  <c r="H50" i="2"/>
  <c r="H42" i="2" s="1"/>
  <c r="J51" i="2"/>
  <c r="J50" i="2" s="1"/>
  <c r="J42" i="2" s="1"/>
  <c r="H198" i="2"/>
  <c r="J199" i="2"/>
  <c r="J198" i="2" s="1"/>
  <c r="H147" i="2"/>
  <c r="J148" i="2"/>
  <c r="J147" i="2" s="1"/>
  <c r="H539" i="2"/>
  <c r="J540" i="2"/>
  <c r="J539" i="2" s="1"/>
  <c r="O487" i="2"/>
  <c r="Q488" i="2"/>
  <c r="Q487" i="2" s="1"/>
  <c r="H93" i="2"/>
  <c r="J94" i="2"/>
  <c r="J93" i="2" s="1"/>
  <c r="O232" i="2"/>
  <c r="O231" i="2" s="1"/>
  <c r="O230" i="2" s="1"/>
  <c r="Q233" i="2"/>
  <c r="Q232" i="2" s="1"/>
  <c r="Q231" i="2" s="1"/>
  <c r="O108" i="2"/>
  <c r="Q109" i="2"/>
  <c r="Q108" i="2" s="1"/>
  <c r="O582" i="2"/>
  <c r="Q583" i="2"/>
  <c r="Q582" i="2" s="1"/>
  <c r="H515" i="2"/>
  <c r="J516" i="2"/>
  <c r="J515" i="2" s="1"/>
  <c r="O366" i="2"/>
  <c r="O365" i="2" s="1"/>
  <c r="Q368" i="2"/>
  <c r="Q366" i="2" s="1"/>
  <c r="Q365" i="2" s="1"/>
  <c r="O304" i="2"/>
  <c r="O300" i="2" s="1"/>
  <c r="Q306" i="2"/>
  <c r="Q304" i="2" s="1"/>
  <c r="Q300" i="2" s="1"/>
  <c r="Q299" i="2" s="1"/>
  <c r="O575" i="2"/>
  <c r="Q576" i="2"/>
  <c r="Q575" i="2" s="1"/>
  <c r="O375" i="2"/>
  <c r="O374" i="2" s="1"/>
  <c r="Q376" i="2"/>
  <c r="Q375" i="2" s="1"/>
  <c r="Q374" i="2" s="1"/>
  <c r="H280" i="2"/>
  <c r="J281" i="2"/>
  <c r="J280" i="2" s="1"/>
  <c r="O76" i="2"/>
  <c r="Q77" i="2"/>
  <c r="Q76" i="2" s="1"/>
  <c r="H476" i="2"/>
  <c r="J477" i="2"/>
  <c r="J476" i="2" s="1"/>
  <c r="H192" i="2"/>
  <c r="H191" i="2" s="1"/>
  <c r="J193" i="2"/>
  <c r="J192" i="2" s="1"/>
  <c r="J191" i="2" s="1"/>
  <c r="O495" i="2"/>
  <c r="O494" i="2" s="1"/>
  <c r="Q496" i="2"/>
  <c r="Q495" i="2" s="1"/>
  <c r="Q494" i="2" s="1"/>
  <c r="O515" i="2"/>
  <c r="Q516" i="2"/>
  <c r="Q515" i="2" s="1"/>
  <c r="O323" i="2"/>
  <c r="Q324" i="2"/>
  <c r="Q323" i="2" s="1"/>
  <c r="O205" i="2"/>
  <c r="Q206" i="2"/>
  <c r="Q205" i="2" s="1"/>
  <c r="O188" i="2"/>
  <c r="O187" i="2" s="1"/>
  <c r="Q189" i="2"/>
  <c r="Q188" i="2" s="1"/>
  <c r="Q187" i="2" s="1"/>
  <c r="H167" i="2"/>
  <c r="J168" i="2"/>
  <c r="J167" i="2" s="1"/>
  <c r="O67" i="2"/>
  <c r="Q68" i="2"/>
  <c r="Q67" i="2" s="1"/>
  <c r="H14" i="2"/>
  <c r="J15" i="2"/>
  <c r="J14" i="2" s="1"/>
  <c r="H537" i="2"/>
  <c r="J538" i="2"/>
  <c r="J537" i="2" s="1"/>
  <c r="H588" i="2"/>
  <c r="J589" i="2"/>
  <c r="J588" i="2" s="1"/>
  <c r="O472" i="2"/>
  <c r="Q473" i="2"/>
  <c r="Q472" i="2" s="1"/>
  <c r="H447" i="2"/>
  <c r="J448" i="2"/>
  <c r="J447" i="2" s="1"/>
  <c r="H410" i="2"/>
  <c r="J411" i="2"/>
  <c r="J410" i="2" s="1"/>
  <c r="H108" i="2"/>
  <c r="J109" i="2"/>
  <c r="J108" i="2" s="1"/>
  <c r="O539" i="2"/>
  <c r="Q540" i="2"/>
  <c r="Q539" i="2" s="1"/>
  <c r="H449" i="2"/>
  <c r="J450" i="2"/>
  <c r="J449" i="2" s="1"/>
  <c r="H370" i="2"/>
  <c r="H369" i="2" s="1"/>
  <c r="J371" i="2"/>
  <c r="J370" i="2" s="1"/>
  <c r="J369" i="2" s="1"/>
  <c r="Q292" i="2"/>
  <c r="H363" i="2"/>
  <c r="J364" i="2"/>
  <c r="J363" i="2" s="1"/>
  <c r="O201" i="2"/>
  <c r="O194" i="2" s="1"/>
  <c r="O190" i="2" s="1"/>
  <c r="Q202" i="2"/>
  <c r="Q201" i="2" s="1"/>
  <c r="Q194" i="2" s="1"/>
  <c r="Q190" i="2" s="1"/>
  <c r="O519" i="2"/>
  <c r="Q520" i="2"/>
  <c r="Q519" i="2" s="1"/>
  <c r="O363" i="2"/>
  <c r="O358" i="2" s="1"/>
  <c r="Q364" i="2"/>
  <c r="Q363" i="2" s="1"/>
  <c r="O569" i="2"/>
  <c r="Q570" i="2"/>
  <c r="Q569" i="2" s="1"/>
  <c r="H366" i="2"/>
  <c r="J367" i="2"/>
  <c r="J366" i="2" s="1"/>
  <c r="O562" i="2"/>
  <c r="Q563" i="2"/>
  <c r="Q562" i="2" s="1"/>
  <c r="O431" i="2"/>
  <c r="Q432" i="2"/>
  <c r="Q431" i="2" s="1"/>
  <c r="O427" i="2"/>
  <c r="Q428" i="2"/>
  <c r="Q427" i="2" s="1"/>
  <c r="H195" i="2"/>
  <c r="J196" i="2"/>
  <c r="J195" i="2" s="1"/>
  <c r="O485" i="2"/>
  <c r="O482" i="2" s="1"/>
  <c r="Q486" i="2"/>
  <c r="Q485" i="2" s="1"/>
  <c r="O216" i="2"/>
  <c r="O215" i="2" s="1"/>
  <c r="O214" i="2" s="1"/>
  <c r="Q217" i="2"/>
  <c r="Q216" i="2" s="1"/>
  <c r="Q215" i="2" s="1"/>
  <c r="Q214" i="2" s="1"/>
  <c r="O131" i="2"/>
  <c r="O130" i="2" s="1"/>
  <c r="O129" i="2" s="1"/>
  <c r="Q132" i="2"/>
  <c r="Q131" i="2" s="1"/>
  <c r="Q130" i="2" s="1"/>
  <c r="Q129" i="2" s="1"/>
  <c r="O106" i="2"/>
  <c r="Q107" i="2"/>
  <c r="Q106" i="2" s="1"/>
  <c r="H30" i="2"/>
  <c r="J31" i="2"/>
  <c r="J30" i="2" s="1"/>
  <c r="H472" i="2"/>
  <c r="J473" i="2"/>
  <c r="J472" i="2" s="1"/>
  <c r="J403" i="2"/>
  <c r="O410" i="2"/>
  <c r="O402" i="2" s="1"/>
  <c r="Q411" i="2"/>
  <c r="Q410" i="2" s="1"/>
  <c r="Q402" i="2" s="1"/>
  <c r="H259" i="2"/>
  <c r="J260" i="2"/>
  <c r="J259" i="2" s="1"/>
  <c r="O594" i="2"/>
  <c r="Q595" i="2"/>
  <c r="Q594" i="2" s="1"/>
  <c r="H212" i="2"/>
  <c r="H211" i="2" s="1"/>
  <c r="J213" i="2"/>
  <c r="J212" i="2" s="1"/>
  <c r="J211" i="2" s="1"/>
  <c r="H575" i="2"/>
  <c r="J576" i="2"/>
  <c r="J575" i="2" s="1"/>
  <c r="H225" i="2"/>
  <c r="J226" i="2"/>
  <c r="J225" i="2" s="1"/>
  <c r="H155" i="2"/>
  <c r="J156" i="2"/>
  <c r="J155" i="2" s="1"/>
  <c r="H63" i="2"/>
  <c r="J64" i="2"/>
  <c r="J63" i="2" s="1"/>
  <c r="H388" i="2"/>
  <c r="J389" i="2"/>
  <c r="J388" i="2" s="1"/>
  <c r="H336" i="2"/>
  <c r="J338" i="2"/>
  <c r="J336" i="2" s="1"/>
  <c r="O560" i="2"/>
  <c r="Q561" i="2"/>
  <c r="Q560" i="2" s="1"/>
  <c r="O336" i="2"/>
  <c r="Q338" i="2"/>
  <c r="Q336" i="2" s="1"/>
  <c r="H326" i="2"/>
  <c r="J328" i="2"/>
  <c r="J326" i="2" s="1"/>
  <c r="H119" i="2"/>
  <c r="H118" i="2" s="1"/>
  <c r="J120" i="2"/>
  <c r="J119" i="2" s="1"/>
  <c r="J118" i="2" s="1"/>
  <c r="O254" i="2"/>
  <c r="Q255" i="2"/>
  <c r="Q254" i="2" s="1"/>
  <c r="Q249" i="2" s="1"/>
  <c r="Q248" i="2" s="1"/>
  <c r="H145" i="2"/>
  <c r="J146" i="2"/>
  <c r="J145" i="2" s="1"/>
  <c r="O102" i="2"/>
  <c r="O101" i="2" s="1"/>
  <c r="Q103" i="2"/>
  <c r="Q102" i="2" s="1"/>
  <c r="O14" i="2"/>
  <c r="O13" i="2" s="1"/>
  <c r="Q15" i="2"/>
  <c r="Q14" i="2" s="1"/>
  <c r="Q13" i="2" s="1"/>
  <c r="O549" i="2"/>
  <c r="Q550" i="2"/>
  <c r="Q549" i="2" s="1"/>
  <c r="O462" i="2"/>
  <c r="Q463" i="2"/>
  <c r="Q462" i="2" s="1"/>
  <c r="O447" i="2"/>
  <c r="O446" i="2" s="1"/>
  <c r="O445" i="2" s="1"/>
  <c r="Q448" i="2"/>
  <c r="Q447" i="2" s="1"/>
  <c r="Q446" i="2" s="1"/>
  <c r="Q445" i="2" s="1"/>
  <c r="H239" i="2"/>
  <c r="J240" i="2"/>
  <c r="J239" i="2" s="1"/>
  <c r="O177" i="2"/>
  <c r="Q178" i="2"/>
  <c r="Q177" i="2" s="1"/>
  <c r="H102" i="2"/>
  <c r="J103" i="2"/>
  <c r="J102" i="2" s="1"/>
  <c r="J101" i="2" s="1"/>
  <c r="H501" i="2"/>
  <c r="H500" i="2" s="1"/>
  <c r="H499" i="2" s="1"/>
  <c r="J502" i="2"/>
  <c r="J501" i="2" s="1"/>
  <c r="J500" i="2" s="1"/>
  <c r="J499" i="2" s="1"/>
  <c r="H453" i="2"/>
  <c r="H452" i="2" s="1"/>
  <c r="H451" i="2" s="1"/>
  <c r="J454" i="2"/>
  <c r="J453" i="2" s="1"/>
  <c r="J452" i="2" s="1"/>
  <c r="J451" i="2" s="1"/>
  <c r="O537" i="2"/>
  <c r="Q538" i="2"/>
  <c r="Q537" i="2" s="1"/>
  <c r="O474" i="2"/>
  <c r="Q475" i="2"/>
  <c r="Q474" i="2" s="1"/>
  <c r="H342" i="2"/>
  <c r="J343" i="2"/>
  <c r="J342" i="2" s="1"/>
  <c r="H268" i="2"/>
  <c r="J269" i="2"/>
  <c r="J268" i="2" s="1"/>
  <c r="O228" i="2"/>
  <c r="O227" i="2" s="1"/>
  <c r="O221" i="2" s="1"/>
  <c r="Q229" i="2"/>
  <c r="Q228" i="2" s="1"/>
  <c r="Q227" i="2" s="1"/>
  <c r="H584" i="2"/>
  <c r="J585" i="2"/>
  <c r="J584" i="2" s="1"/>
  <c r="L357" i="2"/>
  <c r="H131" i="2"/>
  <c r="J132" i="2"/>
  <c r="J131" i="2" s="1"/>
  <c r="H443" i="2"/>
  <c r="J444" i="2"/>
  <c r="J443" i="2" s="1"/>
  <c r="O571" i="2"/>
  <c r="Q572" i="2"/>
  <c r="Q571" i="2" s="1"/>
  <c r="H567" i="2"/>
  <c r="J568" i="2"/>
  <c r="J567" i="2" s="1"/>
  <c r="H462" i="2"/>
  <c r="J463" i="2"/>
  <c r="J462" i="2" s="1"/>
  <c r="O492" i="2"/>
  <c r="Q493" i="2"/>
  <c r="Q492" i="2" s="1"/>
  <c r="H359" i="2"/>
  <c r="H358" i="2" s="1"/>
  <c r="J360" i="2"/>
  <c r="J359" i="2" s="1"/>
  <c r="H205" i="2"/>
  <c r="H204" i="2" s="1"/>
  <c r="J206" i="2"/>
  <c r="J205" i="2" s="1"/>
  <c r="H293" i="2"/>
  <c r="J294" i="2"/>
  <c r="J293" i="2" s="1"/>
  <c r="H141" i="2"/>
  <c r="J142" i="2"/>
  <c r="J141" i="2" s="1"/>
  <c r="O329" i="2"/>
  <c r="Q331" i="2"/>
  <c r="Q329" i="2" s="1"/>
  <c r="H182" i="2"/>
  <c r="H181" i="2" s="1"/>
  <c r="J183" i="2"/>
  <c r="J182" i="2" s="1"/>
  <c r="J181" i="2" s="1"/>
  <c r="O511" i="2"/>
  <c r="Q512" i="2"/>
  <c r="Q511" i="2" s="1"/>
  <c r="O545" i="2"/>
  <c r="Q546" i="2"/>
  <c r="Q545" i="2" s="1"/>
  <c r="H511" i="2"/>
  <c r="J513" i="2"/>
  <c r="J511" i="2" s="1"/>
  <c r="H439" i="2"/>
  <c r="J440" i="2"/>
  <c r="J439" i="2" s="1"/>
  <c r="J435" i="2" s="1"/>
  <c r="J434" i="2" s="1"/>
  <c r="O270" i="2"/>
  <c r="O267" i="2" s="1"/>
  <c r="Q271" i="2"/>
  <c r="Q270" i="2" s="1"/>
  <c r="H495" i="2"/>
  <c r="J496" i="2"/>
  <c r="J495" i="2" s="1"/>
  <c r="H295" i="2"/>
  <c r="H292" i="2" s="1"/>
  <c r="J296" i="2"/>
  <c r="J295" i="2" s="1"/>
  <c r="H216" i="2"/>
  <c r="H215" i="2" s="1"/>
  <c r="H214" i="2" s="1"/>
  <c r="J218" i="2"/>
  <c r="J216" i="2" s="1"/>
  <c r="J215" i="2" s="1"/>
  <c r="J214" i="2" s="1"/>
  <c r="O175" i="2"/>
  <c r="Q176" i="2"/>
  <c r="Q175" i="2" s="1"/>
  <c r="H106" i="2"/>
  <c r="J107" i="2"/>
  <c r="J106" i="2" s="1"/>
  <c r="H60" i="2"/>
  <c r="J62" i="2"/>
  <c r="J60" i="2" s="1"/>
  <c r="O439" i="2"/>
  <c r="Q440" i="2"/>
  <c r="Q439" i="2" s="1"/>
  <c r="H332" i="2"/>
  <c r="J333" i="2"/>
  <c r="J332" i="2" s="1"/>
  <c r="O137" i="2"/>
  <c r="O136" i="2" s="1"/>
  <c r="O135" i="2" s="1"/>
  <c r="Q138" i="2"/>
  <c r="Q137" i="2" s="1"/>
  <c r="Q136" i="2" s="1"/>
  <c r="Q135" i="2" s="1"/>
  <c r="O97" i="2"/>
  <c r="Q98" i="2"/>
  <c r="Q97" i="2" s="1"/>
  <c r="H592" i="2"/>
  <c r="J593" i="2"/>
  <c r="J592" i="2" s="1"/>
  <c r="H464" i="2"/>
  <c r="J465" i="2"/>
  <c r="J464" i="2" s="1"/>
  <c r="O153" i="2"/>
  <c r="Q154" i="2"/>
  <c r="Q153" i="2" s="1"/>
  <c r="H529" i="2"/>
  <c r="J530" i="2"/>
  <c r="J529" i="2" s="1"/>
  <c r="H487" i="2"/>
  <c r="J488" i="2"/>
  <c r="J487" i="2" s="1"/>
  <c r="O63" i="2"/>
  <c r="Q64" i="2"/>
  <c r="Q63" i="2" s="1"/>
  <c r="H558" i="2"/>
  <c r="J559" i="2"/>
  <c r="J558" i="2" s="1"/>
  <c r="O525" i="2"/>
  <c r="Q526" i="2"/>
  <c r="Q525" i="2" s="1"/>
  <c r="H466" i="2"/>
  <c r="J467" i="2"/>
  <c r="J466" i="2" s="1"/>
  <c r="O453" i="2"/>
  <c r="O452" i="2" s="1"/>
  <c r="O451" i="2" s="1"/>
  <c r="Q454" i="2"/>
  <c r="Q453" i="2" s="1"/>
  <c r="Q452" i="2" s="1"/>
  <c r="Q451" i="2" s="1"/>
  <c r="V194" i="2"/>
  <c r="V190" i="2" s="1"/>
  <c r="O171" i="2"/>
  <c r="Q172" i="2"/>
  <c r="Q171" i="2" s="1"/>
  <c r="O91" i="2"/>
  <c r="Q92" i="2"/>
  <c r="Q91" i="2" s="1"/>
  <c r="H594" i="2"/>
  <c r="J595" i="2"/>
  <c r="J594" i="2" s="1"/>
  <c r="H489" i="2"/>
  <c r="J490" i="2"/>
  <c r="J489" i="2" s="1"/>
  <c r="H265" i="2"/>
  <c r="H258" i="2" s="1"/>
  <c r="J266" i="2"/>
  <c r="J265" i="2" s="1"/>
  <c r="H137" i="2"/>
  <c r="H136" i="2" s="1"/>
  <c r="H135" i="2" s="1"/>
  <c r="J138" i="2"/>
  <c r="J137" i="2" s="1"/>
  <c r="J136" i="2" s="1"/>
  <c r="J135" i="2" s="1"/>
  <c r="O95" i="2"/>
  <c r="Q96" i="2"/>
  <c r="Q95" i="2" s="1"/>
  <c r="O529" i="2"/>
  <c r="Q530" i="2"/>
  <c r="Q529" i="2" s="1"/>
  <c r="Q234" i="2"/>
  <c r="Q230" i="2" s="1"/>
  <c r="Q222" i="2"/>
  <c r="Q358" i="2"/>
  <c r="O468" i="2"/>
  <c r="Q469" i="2"/>
  <c r="Q468" i="2" s="1"/>
  <c r="H523" i="2"/>
  <c r="J524" i="2"/>
  <c r="J523" i="2" s="1"/>
  <c r="H209" i="2"/>
  <c r="J210" i="2"/>
  <c r="J209" i="2" s="1"/>
  <c r="H582" i="2"/>
  <c r="J583" i="2"/>
  <c r="J582" i="2" s="1"/>
  <c r="O596" i="2"/>
  <c r="Q597" i="2"/>
  <c r="Q596" i="2" s="1"/>
  <c r="O478" i="2"/>
  <c r="O471" i="2" s="1"/>
  <c r="Q479" i="2"/>
  <c r="Q478" i="2" s="1"/>
  <c r="H483" i="2"/>
  <c r="J484" i="2"/>
  <c r="J483" i="2" s="1"/>
  <c r="H457" i="2"/>
  <c r="H456" i="2" s="1"/>
  <c r="H455" i="2" s="1"/>
  <c r="J458" i="2"/>
  <c r="J457" i="2" s="1"/>
  <c r="J456" i="2" s="1"/>
  <c r="J455" i="2" s="1"/>
  <c r="O521" i="2"/>
  <c r="Q522" i="2"/>
  <c r="Q521" i="2" s="1"/>
  <c r="O207" i="2"/>
  <c r="O204" i="2" s="1"/>
  <c r="O203" i="2" s="1"/>
  <c r="Q208" i="2"/>
  <c r="Q207" i="2" s="1"/>
  <c r="H517" i="2"/>
  <c r="J518" i="2"/>
  <c r="J517" i="2" s="1"/>
  <c r="H560" i="2"/>
  <c r="J561" i="2"/>
  <c r="J560" i="2" s="1"/>
  <c r="H351" i="2"/>
  <c r="H348" i="2" s="1"/>
  <c r="J352" i="2"/>
  <c r="J351" i="2" s="1"/>
  <c r="J348" i="2" s="1"/>
  <c r="O429" i="2"/>
  <c r="Q430" i="2"/>
  <c r="Q429" i="2" s="1"/>
  <c r="H346" i="2"/>
  <c r="J347" i="2"/>
  <c r="J346" i="2" s="1"/>
  <c r="O423" i="2"/>
  <c r="O422" i="2" s="1"/>
  <c r="O421" i="2" s="1"/>
  <c r="Q424" i="2"/>
  <c r="Q423" i="2" s="1"/>
  <c r="Q422" i="2" s="1"/>
  <c r="Q421" i="2" s="1"/>
  <c r="H188" i="2"/>
  <c r="H187" i="2" s="1"/>
  <c r="J189" i="2"/>
  <c r="J188" i="2" s="1"/>
  <c r="J187" i="2" s="1"/>
  <c r="H157" i="2"/>
  <c r="H140" i="2" s="1"/>
  <c r="H139" i="2" s="1"/>
  <c r="J158" i="2"/>
  <c r="J157" i="2" s="1"/>
  <c r="O534" i="2"/>
  <c r="Q536" i="2"/>
  <c r="Q534" i="2" s="1"/>
  <c r="H525" i="2"/>
  <c r="J526" i="2"/>
  <c r="J525" i="2" s="1"/>
  <c r="O321" i="2"/>
  <c r="O320" i="2" s="1"/>
  <c r="Q322" i="2"/>
  <c r="Q321" i="2" s="1"/>
  <c r="H133" i="2"/>
  <c r="H130" i="2" s="1"/>
  <c r="H129" i="2" s="1"/>
  <c r="J134" i="2"/>
  <c r="J133" i="2" s="1"/>
  <c r="H301" i="2"/>
  <c r="H300" i="2" s="1"/>
  <c r="J303" i="2"/>
  <c r="O127" i="2"/>
  <c r="O122" i="2" s="1"/>
  <c r="O121" i="2" s="1"/>
  <c r="Q128" i="2"/>
  <c r="Q127" i="2" s="1"/>
  <c r="Q122" i="2" s="1"/>
  <c r="Q121" i="2" s="1"/>
  <c r="H80" i="2"/>
  <c r="J81" i="2"/>
  <c r="J80" i="2" s="1"/>
  <c r="H69" i="2"/>
  <c r="J70" i="2"/>
  <c r="J69" i="2" s="1"/>
  <c r="H85" i="2"/>
  <c r="H73" i="2" s="1"/>
  <c r="J89" i="2"/>
  <c r="J85" i="2" s="1"/>
  <c r="V42" i="2"/>
  <c r="V12" i="2" s="1"/>
  <c r="H429" i="2"/>
  <c r="J430" i="2"/>
  <c r="J429" i="2" s="1"/>
  <c r="H274" i="2"/>
  <c r="J275" i="2"/>
  <c r="J274" i="2" s="1"/>
  <c r="O164" i="2"/>
  <c r="Q165" i="2"/>
  <c r="Q164" i="2" s="1"/>
  <c r="H549" i="2"/>
  <c r="H544" i="2" s="1"/>
  <c r="J550" i="2"/>
  <c r="J549" i="2" s="1"/>
  <c r="J544" i="2" s="1"/>
  <c r="H474" i="2"/>
  <c r="J475" i="2"/>
  <c r="J474" i="2" s="1"/>
  <c r="H427" i="2"/>
  <c r="J428" i="2"/>
  <c r="J427" i="2" s="1"/>
  <c r="J422" i="2" s="1"/>
  <c r="J421" i="2" s="1"/>
  <c r="O263" i="2"/>
  <c r="Q264" i="2"/>
  <c r="Q263" i="2" s="1"/>
  <c r="H16" i="2"/>
  <c r="J17" i="2"/>
  <c r="J16" i="2" s="1"/>
  <c r="O558" i="2"/>
  <c r="Q559" i="2"/>
  <c r="Q558" i="2" s="1"/>
  <c r="O464" i="2"/>
  <c r="Q465" i="2"/>
  <c r="Q464" i="2" s="1"/>
  <c r="Q461" i="2" s="1"/>
  <c r="Q460" i="2" s="1"/>
  <c r="O173" i="2"/>
  <c r="Q174" i="2"/>
  <c r="Q173" i="2" s="1"/>
  <c r="O483" i="2"/>
  <c r="Q484" i="2"/>
  <c r="Q483" i="2" s="1"/>
  <c r="O351" i="2"/>
  <c r="O348" i="2" s="1"/>
  <c r="Q352" i="2"/>
  <c r="Q351" i="2" s="1"/>
  <c r="Q348" i="2" s="1"/>
  <c r="O579" i="2"/>
  <c r="Q580" i="2"/>
  <c r="Q579" i="2" s="1"/>
  <c r="O155" i="2"/>
  <c r="Q156" i="2"/>
  <c r="Q155" i="2" s="1"/>
  <c r="H54" i="2"/>
  <c r="H53" i="2" s="1"/>
  <c r="J55" i="2"/>
  <c r="J54" i="2" s="1"/>
  <c r="J53" i="2" s="1"/>
  <c r="O47" i="2"/>
  <c r="O42" i="2" s="1"/>
  <c r="Q48" i="2"/>
  <c r="Q47" i="2" s="1"/>
  <c r="Q42" i="2" s="1"/>
  <c r="O567" i="2"/>
  <c r="Q568" i="2"/>
  <c r="Q567" i="2" s="1"/>
  <c r="H480" i="2"/>
  <c r="J481" i="2"/>
  <c r="J480" i="2" s="1"/>
  <c r="H243" i="2"/>
  <c r="H242" i="2" s="1"/>
  <c r="H241" i="2" s="1"/>
  <c r="J244" i="2"/>
  <c r="J243" i="2" s="1"/>
  <c r="J242" i="2" s="1"/>
  <c r="J241" i="2" s="1"/>
  <c r="O169" i="2"/>
  <c r="Q170" i="2"/>
  <c r="Q169" i="2" s="1"/>
  <c r="O145" i="2"/>
  <c r="Q146" i="2"/>
  <c r="Q145" i="2" s="1"/>
  <c r="H74" i="2"/>
  <c r="J75" i="2"/>
  <c r="J74" i="2" s="1"/>
  <c r="H22" i="2"/>
  <c r="J23" i="2"/>
  <c r="J22" i="2" s="1"/>
  <c r="H492" i="2"/>
  <c r="J493" i="2"/>
  <c r="J492" i="2" s="1"/>
  <c r="H323" i="2"/>
  <c r="H320" i="2" s="1"/>
  <c r="J324" i="2"/>
  <c r="J323" i="2" s="1"/>
  <c r="J320" i="2" s="1"/>
  <c r="O332" i="2"/>
  <c r="Q333" i="2"/>
  <c r="Q332" i="2" s="1"/>
  <c r="H287" i="2"/>
  <c r="H284" i="2" s="1"/>
  <c r="J288" i="2"/>
  <c r="J287" i="2" s="1"/>
  <c r="J284" i="2" s="1"/>
  <c r="O259" i="2"/>
  <c r="Q260" i="2"/>
  <c r="Q259" i="2" s="1"/>
  <c r="Q258" i="2" s="1"/>
  <c r="H223" i="2"/>
  <c r="J224" i="2"/>
  <c r="J223" i="2" s="1"/>
  <c r="H169" i="2"/>
  <c r="J170" i="2"/>
  <c r="J169" i="2" s="1"/>
  <c r="J301" i="2"/>
  <c r="J300" i="2" s="1"/>
  <c r="H177" i="2"/>
  <c r="J178" i="2"/>
  <c r="J177" i="2" s="1"/>
  <c r="H237" i="2"/>
  <c r="J238" i="2"/>
  <c r="J237" i="2" s="1"/>
  <c r="J234" i="2" s="1"/>
  <c r="J230" i="2" s="1"/>
  <c r="H272" i="2"/>
  <c r="J273" i="2"/>
  <c r="J272" i="2" s="1"/>
  <c r="Q284" i="2"/>
  <c r="G470" i="2"/>
  <c r="G459" i="2" s="1"/>
  <c r="K58" i="2"/>
  <c r="G357" i="2"/>
  <c r="H461" i="2"/>
  <c r="H460" i="2" s="1"/>
  <c r="U373" i="2"/>
  <c r="U372" i="2" s="1"/>
  <c r="G334" i="2"/>
  <c r="F13" i="2"/>
  <c r="F42" i="2"/>
  <c r="R99" i="2"/>
  <c r="D319" i="2"/>
  <c r="G299" i="2"/>
  <c r="O249" i="2"/>
  <c r="O248" i="2" s="1"/>
  <c r="N58" i="2"/>
  <c r="S58" i="2"/>
  <c r="S12" i="2"/>
  <c r="R600" i="2"/>
  <c r="E581" i="2"/>
  <c r="E600" i="2" s="1"/>
  <c r="K470" i="2"/>
  <c r="K459" i="2" s="1"/>
  <c r="F374" i="2"/>
  <c r="F373" i="2" s="1"/>
  <c r="K220" i="2"/>
  <c r="E99" i="2"/>
  <c r="E58" i="2"/>
  <c r="E11" i="2" s="1"/>
  <c r="N470" i="2"/>
  <c r="N459" i="2" s="1"/>
  <c r="H101" i="2"/>
  <c r="H100" i="2" s="1"/>
  <c r="R470" i="2"/>
  <c r="R459" i="2" s="1"/>
  <c r="N373" i="2"/>
  <c r="N372" i="2" s="1"/>
  <c r="M292" i="2"/>
  <c r="T435" i="2"/>
  <c r="T434" i="2" s="1"/>
  <c r="T433" i="2" s="1"/>
  <c r="T581" i="2"/>
  <c r="T373" i="2"/>
  <c r="V581" i="2"/>
  <c r="L334" i="2"/>
  <c r="G99" i="2"/>
  <c r="F299" i="2"/>
  <c r="O66" i="2"/>
  <c r="G373" i="2"/>
  <c r="G372" i="2" s="1"/>
  <c r="F258" i="2"/>
  <c r="M59" i="2"/>
  <c r="D470" i="2"/>
  <c r="D459" i="2" s="1"/>
  <c r="V252" i="2"/>
  <c r="V250" i="2" s="1"/>
  <c r="V249" i="2" s="1"/>
  <c r="V248" i="2" s="1"/>
  <c r="U58" i="2"/>
  <c r="F544" i="2"/>
  <c r="K509" i="2"/>
  <c r="K503" i="2" s="1"/>
  <c r="U470" i="2"/>
  <c r="U459" i="2" s="1"/>
  <c r="T292" i="2"/>
  <c r="T194" i="2"/>
  <c r="T190" i="2" s="1"/>
  <c r="R373" i="2"/>
  <c r="R372" i="2" s="1"/>
  <c r="K12" i="2"/>
  <c r="N99" i="2"/>
  <c r="N220" i="2"/>
  <c r="E257" i="2"/>
  <c r="S257" i="2"/>
  <c r="G257" i="2"/>
  <c r="U319" i="2"/>
  <c r="S319" i="2"/>
  <c r="K334" i="2"/>
  <c r="L373" i="2"/>
  <c r="L372" i="2" s="1"/>
  <c r="V373" i="2"/>
  <c r="R509" i="2"/>
  <c r="R503" i="2" s="1"/>
  <c r="F552" i="2"/>
  <c r="N509" i="2"/>
  <c r="N503" i="2" s="1"/>
  <c r="U600" i="2"/>
  <c r="G600" i="2"/>
  <c r="E373" i="2"/>
  <c r="E372" i="2" s="1"/>
  <c r="V552" i="2"/>
  <c r="V551" i="2" s="1"/>
  <c r="F276" i="2"/>
  <c r="E161" i="2"/>
  <c r="F73" i="2"/>
  <c r="S220" i="2"/>
  <c r="S373" i="2"/>
  <c r="S372" i="2" s="1"/>
  <c r="F435" i="2"/>
  <c r="F434" i="2" s="1"/>
  <c r="F433" i="2" s="1"/>
  <c r="L220" i="2"/>
  <c r="G58" i="2"/>
  <c r="U220" i="2"/>
  <c r="L12" i="2"/>
  <c r="M358" i="2"/>
  <c r="M357" i="2" s="1"/>
  <c r="V292" i="2"/>
  <c r="F319" i="2"/>
  <c r="V335" i="2"/>
  <c r="V334" i="2" s="1"/>
  <c r="U12" i="2"/>
  <c r="H494" i="2"/>
  <c r="M435" i="2"/>
  <c r="M434" i="2" s="1"/>
  <c r="M433" i="2" s="1"/>
  <c r="N433" i="2"/>
  <c r="S357" i="2"/>
  <c r="L600" i="2"/>
  <c r="S99" i="2"/>
  <c r="R357" i="2"/>
  <c r="F194" i="2"/>
  <c r="F190" i="2" s="1"/>
  <c r="N257" i="2"/>
  <c r="T319" i="2"/>
  <c r="T230" i="2"/>
  <c r="M320" i="2"/>
  <c r="M319" i="2" s="1"/>
  <c r="V163" i="2"/>
  <c r="V162" i="2" s="1"/>
  <c r="F130" i="2"/>
  <c r="F129" i="2" s="1"/>
  <c r="R220" i="2"/>
  <c r="O544" i="2"/>
  <c r="G12" i="2"/>
  <c r="L470" i="2"/>
  <c r="L459" i="2" s="1"/>
  <c r="O299" i="2"/>
  <c r="U257" i="2"/>
  <c r="L99" i="2"/>
  <c r="F482" i="2"/>
  <c r="H310" i="2"/>
  <c r="H309" i="2" s="1"/>
  <c r="D257" i="2"/>
  <c r="O551" i="2"/>
  <c r="V433" i="2"/>
  <c r="T73" i="2"/>
  <c r="N600" i="2"/>
  <c r="F249" i="2"/>
  <c r="F248" i="2" s="1"/>
  <c r="D99" i="2"/>
  <c r="T122" i="2"/>
  <c r="T121" i="2" s="1"/>
  <c r="L161" i="2"/>
  <c r="U334" i="2"/>
  <c r="D161" i="2"/>
  <c r="E220" i="2"/>
  <c r="K161" i="2"/>
  <c r="V325" i="2"/>
  <c r="V319" i="2" s="1"/>
  <c r="H66" i="2"/>
  <c r="F65" i="2"/>
  <c r="F59" i="2" s="1"/>
  <c r="V140" i="2"/>
  <c r="V139" i="2" s="1"/>
  <c r="R161" i="2"/>
  <c r="E509" i="2"/>
  <c r="E503" i="2" s="1"/>
  <c r="M566" i="2"/>
  <c r="M422" i="2"/>
  <c r="M421" i="2" s="1"/>
  <c r="D357" i="2"/>
  <c r="L509" i="2"/>
  <c r="L503" i="2" s="1"/>
  <c r="R257" i="2"/>
  <c r="H552" i="2"/>
  <c r="M42" i="2"/>
  <c r="M12" i="2" s="1"/>
  <c r="V73" i="2"/>
  <c r="S470" i="2"/>
  <c r="S459" i="2" s="1"/>
  <c r="M73" i="2"/>
  <c r="S600" i="2"/>
  <c r="T163" i="2"/>
  <c r="T162" i="2" s="1"/>
  <c r="F422" i="2"/>
  <c r="F421" i="2" s="1"/>
  <c r="L257" i="2"/>
  <c r="U99" i="2"/>
  <c r="F581" i="2"/>
  <c r="L58" i="2"/>
  <c r="E470" i="2"/>
  <c r="E459" i="2" s="1"/>
  <c r="F461" i="2"/>
  <c r="F460" i="2" s="1"/>
  <c r="G220" i="2"/>
  <c r="S334" i="2"/>
  <c r="K257" i="2"/>
  <c r="N12" i="2"/>
  <c r="T552" i="2"/>
  <c r="T551" i="2" s="1"/>
  <c r="D220" i="2"/>
  <c r="M194" i="2"/>
  <c r="M190" i="2" s="1"/>
  <c r="U161" i="2"/>
  <c r="N161" i="2"/>
  <c r="F471" i="2"/>
  <c r="H435" i="2"/>
  <c r="H434" i="2" s="1"/>
  <c r="O340" i="2"/>
  <c r="M339" i="2"/>
  <c r="M335" i="2" s="1"/>
  <c r="M334" i="2" s="1"/>
  <c r="V66" i="2"/>
  <c r="V65" i="2" s="1"/>
  <c r="V59" i="2" s="1"/>
  <c r="T65" i="2"/>
  <c r="T59" i="2" s="1"/>
  <c r="G161" i="2"/>
  <c r="T510" i="2"/>
  <c r="D11" i="2"/>
  <c r="M510" i="2"/>
  <c r="F510" i="2"/>
  <c r="V101" i="2"/>
  <c r="V100" i="2" s="1"/>
  <c r="V422" i="2"/>
  <c r="V421" i="2" s="1"/>
  <c r="M551" i="2"/>
  <c r="S161" i="2"/>
  <c r="F292" i="2"/>
  <c r="T101" i="2"/>
  <c r="T100" i="2" s="1"/>
  <c r="H578" i="2"/>
  <c r="F577" i="2"/>
  <c r="F566" i="2" s="1"/>
  <c r="H340" i="2"/>
  <c r="F339" i="2"/>
  <c r="F335" i="2" s="1"/>
  <c r="F334" i="2" s="1"/>
  <c r="G509" i="2"/>
  <c r="G503" i="2" s="1"/>
  <c r="T222" i="2"/>
  <c r="T221" i="2" s="1"/>
  <c r="V358" i="2"/>
  <c r="V357" i="2" s="1"/>
  <c r="T335" i="2"/>
  <c r="T334" i="2" s="1"/>
  <c r="N334" i="2"/>
  <c r="T358" i="2"/>
  <c r="T357" i="2" s="1"/>
  <c r="T140" i="2"/>
  <c r="T139" i="2" s="1"/>
  <c r="V284" i="2"/>
  <c r="T471" i="2"/>
  <c r="G319" i="2"/>
  <c r="T566" i="2"/>
  <c r="S509" i="2"/>
  <c r="S503" i="2" s="1"/>
  <c r="H422" i="2"/>
  <c r="H421" i="2" s="1"/>
  <c r="K600" i="2"/>
  <c r="T422" i="2"/>
  <c r="T421" i="2" s="1"/>
  <c r="V482" i="2"/>
  <c r="V470" i="2" s="1"/>
  <c r="V459" i="2" s="1"/>
  <c r="F140" i="2"/>
  <c r="F139" i="2" s="1"/>
  <c r="T284" i="2"/>
  <c r="H557" i="2"/>
  <c r="F556" i="2"/>
  <c r="M588" i="2"/>
  <c r="O589" i="2"/>
  <c r="D551" i="2"/>
  <c r="D509" i="2" s="1"/>
  <c r="D503" i="2" s="1"/>
  <c r="V566" i="2"/>
  <c r="D600" i="2"/>
  <c r="U357" i="2"/>
  <c r="F358" i="2"/>
  <c r="F357" i="2" s="1"/>
  <c r="T482" i="2"/>
  <c r="M140" i="2"/>
  <c r="M139" i="2" s="1"/>
  <c r="M99" i="2" s="1"/>
  <c r="V510" i="2"/>
  <c r="H403" i="2"/>
  <c r="R58" i="2"/>
  <c r="M482" i="2"/>
  <c r="M470" i="2" s="1"/>
  <c r="M459" i="2" s="1"/>
  <c r="Q581" i="2" l="1"/>
  <c r="J581" i="2"/>
  <c r="O581" i="2"/>
  <c r="M161" i="2"/>
  <c r="O510" i="2"/>
  <c r="H402" i="2"/>
  <c r="R11" i="2"/>
  <c r="O12" i="2"/>
  <c r="Q101" i="2"/>
  <c r="Q100" i="2" s="1"/>
  <c r="O163" i="2"/>
  <c r="O162" i="2" s="1"/>
  <c r="O161" i="2" s="1"/>
  <c r="H267" i="2"/>
  <c r="H276" i="2"/>
  <c r="M257" i="2"/>
  <c r="H325" i="2"/>
  <c r="H319" i="2" s="1"/>
  <c r="H374" i="2"/>
  <c r="V372" i="2"/>
  <c r="O373" i="2"/>
  <c r="O470" i="2"/>
  <c r="Q544" i="2"/>
  <c r="H510" i="2"/>
  <c r="Q566" i="2"/>
  <c r="H581" i="2"/>
  <c r="E256" i="2"/>
  <c r="E564" i="2" s="1"/>
  <c r="E601" i="2" s="1"/>
  <c r="H194" i="2"/>
  <c r="H190" i="2" s="1"/>
  <c r="H203" i="2"/>
  <c r="N11" i="2"/>
  <c r="J163" i="2"/>
  <c r="J162" i="2" s="1"/>
  <c r="J402" i="2"/>
  <c r="F220" i="2"/>
  <c r="V220" i="2"/>
  <c r="O357" i="2"/>
  <c r="F470" i="2"/>
  <c r="O461" i="2"/>
  <c r="O460" i="2" s="1"/>
  <c r="O73" i="2"/>
  <c r="J461" i="2"/>
  <c r="J460" i="2" s="1"/>
  <c r="O100" i="2"/>
  <c r="J299" i="2"/>
  <c r="H13" i="2"/>
  <c r="H12" i="2" s="1"/>
  <c r="J358" i="2"/>
  <c r="S11" i="2"/>
  <c r="H299" i="2"/>
  <c r="O220" i="2"/>
  <c r="J194" i="2"/>
  <c r="J190" i="2" s="1"/>
  <c r="J222" i="2"/>
  <c r="J221" i="2" s="1"/>
  <c r="J220" i="2" s="1"/>
  <c r="M220" i="2"/>
  <c r="K11" i="2"/>
  <c r="L256" i="2"/>
  <c r="H471" i="2"/>
  <c r="V257" i="2"/>
  <c r="V256" i="2" s="1"/>
  <c r="Q320" i="2"/>
  <c r="Q221" i="2"/>
  <c r="Q220" i="2" s="1"/>
  <c r="T220" i="2"/>
  <c r="J73" i="2"/>
  <c r="Q551" i="2"/>
  <c r="Q267" i="2"/>
  <c r="T372" i="2"/>
  <c r="F551" i="2"/>
  <c r="F509" i="2" s="1"/>
  <c r="F503" i="2" s="1"/>
  <c r="F12" i="2"/>
  <c r="J267" i="2"/>
  <c r="H163" i="2"/>
  <c r="H162" i="2" s="1"/>
  <c r="H482" i="2"/>
  <c r="O140" i="2"/>
  <c r="O139" i="2" s="1"/>
  <c r="Q357" i="2"/>
  <c r="J365" i="2"/>
  <c r="Q373" i="2"/>
  <c r="Q372" i="2" s="1"/>
  <c r="H339" i="2"/>
  <c r="H335" i="2" s="1"/>
  <c r="H334" i="2" s="1"/>
  <c r="J340" i="2"/>
  <c r="J339" i="2" s="1"/>
  <c r="J335" i="2" s="1"/>
  <c r="J334" i="2" s="1"/>
  <c r="G11" i="2"/>
  <c r="O65" i="2"/>
  <c r="O59" i="2" s="1"/>
  <c r="Q66" i="2"/>
  <c r="Q65" i="2" s="1"/>
  <c r="Q59" i="2" s="1"/>
  <c r="Q140" i="2"/>
  <c r="Q139" i="2" s="1"/>
  <c r="J325" i="2"/>
  <c r="J319" i="2" s="1"/>
  <c r="H365" i="2"/>
  <c r="H357" i="2" s="1"/>
  <c r="H556" i="2"/>
  <c r="H551" i="2" s="1"/>
  <c r="H509" i="2" s="1"/>
  <c r="H503" i="2" s="1"/>
  <c r="J557" i="2"/>
  <c r="J556" i="2" s="1"/>
  <c r="O588" i="2"/>
  <c r="Q589" i="2"/>
  <c r="Q588" i="2" s="1"/>
  <c r="O509" i="2"/>
  <c r="O503" i="2" s="1"/>
  <c r="O339" i="2"/>
  <c r="O335" i="2" s="1"/>
  <c r="O334" i="2" s="1"/>
  <c r="Q340" i="2"/>
  <c r="Q339" i="2" s="1"/>
  <c r="Q335" i="2" s="1"/>
  <c r="Q334" i="2" s="1"/>
  <c r="R256" i="2"/>
  <c r="J510" i="2"/>
  <c r="Q510" i="2"/>
  <c r="Q325" i="2"/>
  <c r="Q319" i="2" s="1"/>
  <c r="J292" i="2"/>
  <c r="J446" i="2"/>
  <c r="J445" i="2" s="1"/>
  <c r="J433" i="2" s="1"/>
  <c r="J13" i="2"/>
  <c r="J12" i="2" s="1"/>
  <c r="Q204" i="2"/>
  <c r="Q203" i="2" s="1"/>
  <c r="Q73" i="2"/>
  <c r="J494" i="2"/>
  <c r="J374" i="2"/>
  <c r="H577" i="2"/>
  <c r="H566" i="2" s="1"/>
  <c r="J578" i="2"/>
  <c r="J577" i="2" s="1"/>
  <c r="Q257" i="2"/>
  <c r="Q163" i="2"/>
  <c r="Q162" i="2" s="1"/>
  <c r="O325" i="2"/>
  <c r="O319" i="2" s="1"/>
  <c r="O566" i="2"/>
  <c r="J130" i="2"/>
  <c r="J129" i="2" s="1"/>
  <c r="J100" i="2"/>
  <c r="Q12" i="2"/>
  <c r="J258" i="2"/>
  <c r="H446" i="2"/>
  <c r="H445" i="2" s="1"/>
  <c r="H433" i="2" s="1"/>
  <c r="H65" i="2"/>
  <c r="H59" i="2" s="1"/>
  <c r="H58" i="2" s="1"/>
  <c r="J66" i="2"/>
  <c r="J65" i="2" s="1"/>
  <c r="J59" i="2" s="1"/>
  <c r="O258" i="2"/>
  <c r="O257" i="2" s="1"/>
  <c r="J551" i="2"/>
  <c r="J482" i="2"/>
  <c r="J140" i="2"/>
  <c r="J139" i="2" s="1"/>
  <c r="J204" i="2"/>
  <c r="J203" i="2" s="1"/>
  <c r="J566" i="2"/>
  <c r="H234" i="2"/>
  <c r="H230" i="2" s="1"/>
  <c r="H222" i="2"/>
  <c r="H221" i="2" s="1"/>
  <c r="J471" i="2"/>
  <c r="Q471" i="2"/>
  <c r="Q482" i="2"/>
  <c r="Q435" i="2"/>
  <c r="Q434" i="2" s="1"/>
  <c r="Q433" i="2" s="1"/>
  <c r="J276" i="2"/>
  <c r="M58" i="2"/>
  <c r="M11" i="2" s="1"/>
  <c r="U11" i="2"/>
  <c r="H99" i="2"/>
  <c r="K256" i="2"/>
  <c r="K564" i="2" s="1"/>
  <c r="K601" i="2" s="1"/>
  <c r="K604" i="2" s="1"/>
  <c r="F257" i="2"/>
  <c r="F256" i="2" s="1"/>
  <c r="T257" i="2"/>
  <c r="T256" i="2" s="1"/>
  <c r="N256" i="2"/>
  <c r="T58" i="2"/>
  <c r="T11" i="2" s="1"/>
  <c r="F58" i="2"/>
  <c r="H470" i="2"/>
  <c r="H459" i="2" s="1"/>
  <c r="F99" i="2"/>
  <c r="L11" i="2"/>
  <c r="S256" i="2"/>
  <c r="G256" i="2"/>
  <c r="G564" i="2" s="1"/>
  <c r="G601" i="2" s="1"/>
  <c r="M600" i="2"/>
  <c r="F600" i="2"/>
  <c r="F161" i="2"/>
  <c r="U256" i="2"/>
  <c r="D256" i="2"/>
  <c r="D564" i="2" s="1"/>
  <c r="D601" i="2" s="1"/>
  <c r="D604" i="2" s="1"/>
  <c r="V161" i="2"/>
  <c r="F459" i="2"/>
  <c r="F372" i="2"/>
  <c r="T600" i="2"/>
  <c r="T99" i="2"/>
  <c r="H257" i="2"/>
  <c r="V600" i="2"/>
  <c r="V509" i="2"/>
  <c r="V503" i="2" s="1"/>
  <c r="V58" i="2"/>
  <c r="V11" i="2" s="1"/>
  <c r="M509" i="2"/>
  <c r="M503" i="2" s="1"/>
  <c r="T161" i="2"/>
  <c r="V99" i="2"/>
  <c r="T509" i="2"/>
  <c r="T503" i="2" s="1"/>
  <c r="T470" i="2"/>
  <c r="T459" i="2" s="1"/>
  <c r="O372" i="2"/>
  <c r="M256" i="2"/>
  <c r="H373" i="2" l="1"/>
  <c r="H372" i="2" s="1"/>
  <c r="J357" i="2"/>
  <c r="O459" i="2"/>
  <c r="H600" i="2"/>
  <c r="R564" i="2"/>
  <c r="R601" i="2" s="1"/>
  <c r="R604" i="2" s="1"/>
  <c r="O99" i="2"/>
  <c r="H161" i="2"/>
  <c r="J373" i="2"/>
  <c r="J372" i="2" s="1"/>
  <c r="J600" i="2"/>
  <c r="N564" i="2"/>
  <c r="N601" i="2" s="1"/>
  <c r="O58" i="2"/>
  <c r="O11" i="2" s="1"/>
  <c r="J58" i="2"/>
  <c r="S564" i="2"/>
  <c r="S601" i="2" s="1"/>
  <c r="O256" i="2"/>
  <c r="L564" i="2"/>
  <c r="L601" i="2" s="1"/>
  <c r="F11" i="2"/>
  <c r="F564" i="2" s="1"/>
  <c r="F601" i="2" s="1"/>
  <c r="F609" i="2" s="1"/>
  <c r="J161" i="2"/>
  <c r="U564" i="2"/>
  <c r="U601" i="2" s="1"/>
  <c r="H220" i="2"/>
  <c r="Q161" i="2"/>
  <c r="O600" i="2"/>
  <c r="H11" i="2"/>
  <c r="H256" i="2"/>
  <c r="Q509" i="2"/>
  <c r="Q503" i="2" s="1"/>
  <c r="Q99" i="2"/>
  <c r="Q600" i="2"/>
  <c r="Q256" i="2"/>
  <c r="J11" i="2"/>
  <c r="Q470" i="2"/>
  <c r="Q459" i="2" s="1"/>
  <c r="J470" i="2"/>
  <c r="J459" i="2" s="1"/>
  <c r="J99" i="2"/>
  <c r="J509" i="2"/>
  <c r="J503" i="2" s="1"/>
  <c r="J257" i="2"/>
  <c r="J256" i="2" s="1"/>
  <c r="Q58" i="2"/>
  <c r="Q11" i="2" s="1"/>
  <c r="T564" i="2"/>
  <c r="T601" i="2" s="1"/>
  <c r="T609" i="2" s="1"/>
  <c r="V564" i="2"/>
  <c r="V601" i="2" s="1"/>
  <c r="V609" i="2" s="1"/>
  <c r="M564" i="2"/>
  <c r="M601" i="2" s="1"/>
  <c r="M609" i="2" s="1"/>
  <c r="O564" i="2" l="1"/>
  <c r="O601" i="2" s="1"/>
  <c r="O609" i="2" s="1"/>
  <c r="H564" i="2"/>
  <c r="H601" i="2" s="1"/>
  <c r="H609" i="2" s="1"/>
  <c r="J564" i="2"/>
  <c r="J601" i="2" s="1"/>
  <c r="J609" i="2" s="1"/>
  <c r="Q564" i="2"/>
  <c r="Q601" i="2" s="1"/>
  <c r="Q609" i="2" s="1"/>
  <c r="G612" i="2"/>
  <c r="D18" i="3" l="1"/>
  <c r="E18" i="3"/>
  <c r="C18" i="3"/>
  <c r="D23" i="3" l="1"/>
  <c r="E23" i="3"/>
  <c r="C23" i="3"/>
</calcChain>
</file>

<file path=xl/sharedStrings.xml><?xml version="1.0" encoding="utf-8"?>
<sst xmlns="http://schemas.openxmlformats.org/spreadsheetml/2006/main" count="5897" uniqueCount="812">
  <si>
    <t>620</t>
  </si>
  <si>
    <t>Муниципальное казенное учреждение "Контрольно-счетная палата Соликамского городского округа"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</si>
  <si>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</si>
  <si>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</si>
  <si>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</si>
  <si>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</si>
  <si>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</si>
  <si>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</si>
  <si>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</si>
  <si>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</si>
  <si>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</si>
  <si>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</si>
  <si>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</si>
  <si>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</si>
  <si>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</si>
  <si>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0113</t>
  </si>
  <si>
    <t>Другие общегосударственные вопросы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</si>
  <si>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</si>
  <si>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</si>
  <si>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</si>
  <si>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</si>
  <si>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</si>
  <si>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</si>
  <si>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</si>
  <si>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</si>
  <si>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</si>
  <si>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</si>
  <si>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</si>
  <si>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</si>
  <si>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</si>
  <si>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</si>
  <si>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9100020010</t>
  </si>
  <si>
    <t>Компенсации депутатам за время осуществления полномочий</t>
  </si>
  <si>
    <t>300</t>
  </si>
  <si>
    <t>Социальное обеспечение и иные выплаты населению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</si>
  <si>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</si>
  <si>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</si>
  <si>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</si>
  <si>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</si>
  <si>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9100000010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</si>
  <si>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</si>
  <si>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</si>
  <si>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</si>
  <si>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</si>
  <si>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</si>
  <si>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</si>
  <si>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</si>
  <si>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</si>
  <si>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</si>
  <si>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</si>
  <si>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092022С190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</si>
  <si>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</si>
  <si>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</si>
  <si>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</si>
  <si>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</si>
  <si>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</si>
  <si>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</si>
  <si>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</si>
  <si>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</si>
  <si>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</si>
  <si>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</si>
  <si>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</si>
  <si>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</si>
  <si>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</si>
  <si>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</si>
  <si>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</si>
  <si>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109012С050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</si>
  <si>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</si>
  <si>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</si>
  <si>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</si>
  <si>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</si>
  <si>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</si>
  <si>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</si>
  <si>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</si>
  <si>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</si>
  <si>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</si>
  <si>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</si>
  <si>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</si>
  <si>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</si>
  <si>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</si>
  <si>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</si>
  <si>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</si>
  <si>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</si>
  <si>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</si>
  <si>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</si>
  <si>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</si>
  <si>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</si>
  <si>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</si>
  <si>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</si>
  <si>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</si>
  <si>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</si>
  <si>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</si>
  <si>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</si>
  <si>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</si>
  <si>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</si>
  <si>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</si>
  <si>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</si>
  <si>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</si>
  <si>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</si>
  <si>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</si>
  <si>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</si>
  <si>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</si>
  <si>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</si>
  <si>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</si>
  <si>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</si>
  <si>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</si>
  <si>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</si>
  <si>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</si>
  <si>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</si>
  <si>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109012К080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</si>
  <si>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</si>
  <si>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</si>
  <si>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</si>
  <si>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</si>
  <si>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</si>
  <si>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</si>
  <si>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</si>
  <si>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</si>
  <si>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</si>
  <si>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</si>
  <si>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92000SP040</t>
  </si>
  <si>
    <t>92000SP080</t>
  </si>
  <si>
    <t>0309</t>
  </si>
  <si>
    <t>Гражданская оборона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</si>
  <si>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</si>
  <si>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</si>
  <si>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</si>
  <si>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</si>
  <si>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</si>
  <si>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</si>
  <si>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</si>
  <si>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</si>
  <si>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</si>
  <si>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</si>
  <si>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</si>
  <si>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</si>
  <si>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</si>
  <si>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</si>
  <si>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</si>
  <si>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</si>
  <si>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</si>
  <si>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</si>
  <si>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</si>
  <si>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</si>
  <si>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</si>
  <si>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0314</t>
  </si>
  <si>
    <t>Другие вопросы в области национальной безопасности и правоохранительной деятельности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</si>
  <si>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</si>
  <si>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</si>
  <si>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</si>
  <si>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</si>
  <si>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</si>
  <si>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0405</t>
  </si>
  <si>
    <t>Сельское хозяйство и рыболовство</t>
  </si>
  <si>
    <t>031012У090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</si>
  <si>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</si>
  <si>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</si>
  <si>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</si>
  <si>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</si>
  <si>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</si>
  <si>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</si>
  <si>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</si>
  <si>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</si>
  <si>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</si>
  <si>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</si>
  <si>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</si>
  <si>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</si>
  <si>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</si>
  <si>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</si>
  <si>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</si>
  <si>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</si>
  <si>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</si>
  <si>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</si>
  <si>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</si>
  <si>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</si>
  <si>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05101SУ200</t>
  </si>
  <si>
    <t>0407</t>
  </si>
  <si>
    <t>Лесное хозяйство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</si>
  <si>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</si>
  <si>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</si>
  <si>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</si>
  <si>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</si>
  <si>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</si>
  <si>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</si>
  <si>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</si>
  <si>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</si>
  <si>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0408</t>
  </si>
  <si>
    <t>Транспорт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</si>
  <si>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</si>
  <si>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</si>
  <si>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</si>
  <si>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</si>
  <si>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</si>
  <si>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0409</t>
  </si>
  <si>
    <t>Дорожное хозяйство (дорожные фонды)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</si>
  <si>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</si>
  <si>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</si>
  <si>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</si>
  <si>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</si>
  <si>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</si>
  <si>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</si>
  <si>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</si>
  <si>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</si>
  <si>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0412</t>
  </si>
  <si>
    <t>Другие вопросы в области национальной экономики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</si>
  <si>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</si>
  <si>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</si>
  <si>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</si>
  <si>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</si>
  <si>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</si>
  <si>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0220108500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</si>
  <si>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</si>
  <si>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</si>
  <si>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</si>
  <si>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0410104230</t>
  </si>
  <si>
    <t>Поддержка инфраструктуры малого и среднего предпринимательства</t>
  </si>
  <si>
    <t>0410200000</t>
  </si>
  <si>
    <t>Основное мероприятие "Улучшение условий для удовлетворения потребностей населения в товарах и услугах"</t>
  </si>
  <si>
    <t>0410204260</t>
  </si>
  <si>
    <t>Развитие торговли и потребительского рынка</t>
  </si>
  <si>
    <t>0501</t>
  </si>
  <si>
    <t>Жилищное хозяйство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</si>
  <si>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</si>
  <si>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</si>
  <si>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</si>
  <si>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</si>
  <si>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</si>
  <si>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</si>
  <si>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</si>
  <si>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</si>
  <si>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</si>
  <si>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</si>
  <si>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</si>
  <si>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05401SЖ160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</si>
  <si>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</si>
  <si>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</si>
  <si>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</si>
  <si>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</si>
  <si>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</si>
  <si>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</si>
  <si>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</si>
  <si>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</si>
  <si>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0502</t>
  </si>
  <si>
    <t>Коммунальное хозяйство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</si>
  <si>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</si>
  <si>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</si>
  <si>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</si>
  <si>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</si>
  <si>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</si>
  <si>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</si>
  <si>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</si>
  <si>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</si>
  <si>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</si>
  <si>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0503</t>
  </si>
  <si>
    <t>Благоустройство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</si>
  <si>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</si>
  <si>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</si>
  <si>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</si>
  <si>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</si>
  <si>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</si>
  <si>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</si>
  <si>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</si>
  <si>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</si>
  <si>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</si>
  <si>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</si>
  <si>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</si>
  <si>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</si>
  <si>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</si>
  <si>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</si>
  <si>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</si>
  <si>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</si>
  <si>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</si>
  <si>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</si>
  <si>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0505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</si>
  <si>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</si>
  <si>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</si>
  <si>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</si>
  <si>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0603</t>
  </si>
  <si>
    <t>Охрана объектов растительного и животного мира и среды их обитания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</si>
  <si>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</si>
  <si>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</si>
  <si>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</si>
  <si>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</si>
  <si>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</si>
  <si>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</si>
  <si>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</si>
  <si>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</si>
  <si>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0702</t>
  </si>
  <si>
    <t>Общее образование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</si>
  <si>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</si>
  <si>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</si>
  <si>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</si>
  <si>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</si>
  <si>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</si>
  <si>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</si>
  <si>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</si>
  <si>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</si>
  <si>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0709</t>
  </si>
  <si>
    <t>Другие вопросы в области образования</t>
  </si>
  <si>
    <t>0804</t>
  </si>
  <si>
    <t>Другие вопросы в области культуры, кинематографии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</si>
  <si>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</si>
  <si>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</si>
  <si>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</si>
  <si>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</si>
  <si>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1001</t>
  </si>
  <si>
    <t>Пенсионное обеспечение</t>
  </si>
  <si>
    <t>1090120020</t>
  </si>
  <si>
    <t>1003</t>
  </si>
  <si>
    <t>Социальное обеспечение населения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</si>
  <si>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</si>
  <si>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</si>
  <si>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0920600000</t>
  </si>
  <si>
    <t>09206L5761</t>
  </si>
  <si>
    <t>1004</t>
  </si>
  <si>
    <t>Охрана семьи и детства</t>
  </si>
  <si>
    <t>092022С080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</si>
  <si>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</si>
  <si>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1006</t>
  </si>
  <si>
    <t>Другие вопросы в области социальной политики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</si>
  <si>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</si>
  <si>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</si>
  <si>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</si>
  <si>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</si>
  <si>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</si>
  <si>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</si>
  <si>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</si>
  <si>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</si>
  <si>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</si>
  <si>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</si>
  <si>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</si>
  <si>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</si>
  <si>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</si>
  <si>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</si>
  <si>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</si>
  <si>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</si>
  <si>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</si>
  <si>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</si>
  <si>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</si>
  <si>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</si>
  <si>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</si>
  <si>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</si>
  <si>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</si>
  <si>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</si>
  <si>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1102</t>
  </si>
  <si>
    <t>Массовый спорт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</si>
  <si>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</si>
  <si>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</si>
  <si>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</si>
  <si>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</si>
  <si>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</si>
  <si>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</si>
  <si>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</si>
  <si>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623</t>
  </si>
  <si>
    <t>Комитет по архитектуре и градостроительству администрации Соликамского городского округа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</si>
  <si>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</si>
  <si>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</si>
  <si>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</si>
  <si>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</si>
  <si>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</si>
  <si>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</si>
  <si>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</si>
  <si>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</si>
  <si>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</si>
  <si>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</si>
  <si>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</si>
  <si>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</si>
  <si>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</si>
  <si>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</si>
  <si>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</si>
  <si>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</si>
  <si>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</si>
  <si>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</si>
  <si>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</si>
  <si>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</si>
  <si>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</si>
  <si>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</si>
  <si>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</si>
  <si>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</si>
  <si>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</si>
  <si>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</si>
  <si>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</si>
  <si>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</si>
  <si>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</si>
  <si>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</si>
  <si>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0110102040</t>
  </si>
  <si>
    <t>Развитие вариативных форм дошкольного образования</t>
  </si>
  <si>
    <t>011012Н310</t>
  </si>
  <si>
    <t>Проведение работ по ремонту помещений общеобразовательных организаций для размещения дошкольных групп и пришкольных интернатов</t>
  </si>
  <si>
    <t>011012Н420</t>
  </si>
  <si>
    <t>Оснащение оборудованием образовательных организаций, реализующих программы дошкольного образования, в соответствии с требованиями федерального государственного образовательного стандарта дошкольного образования</t>
  </si>
  <si>
    <t>0110600000</t>
  </si>
  <si>
    <t>0110607350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</si>
  <si>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</si>
  <si>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</si>
  <si>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</si>
  <si>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</si>
  <si>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</si>
  <si>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</si>
  <si>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</si>
  <si>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</si>
  <si>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</si>
  <si>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</si>
  <si>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</si>
  <si>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</si>
  <si>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</si>
  <si>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</si>
  <si>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</si>
  <si>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</si>
  <si>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</si>
  <si>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</si>
  <si>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</si>
  <si>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</si>
  <si>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</si>
  <si>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0703</t>
  </si>
  <si>
    <t>Дополнительное образование детей</t>
  </si>
  <si>
    <t>0190102060</t>
  </si>
  <si>
    <t>Предоставление услуг по дополнительному образованию детей</t>
  </si>
  <si>
    <t>0707</t>
  </si>
  <si>
    <t>Молодежная политика</t>
  </si>
  <si>
    <t>0190207510</t>
  </si>
  <si>
    <t>Мероприятия по организации отдыха детей и их оздоровления</t>
  </si>
  <si>
    <t>019022С140</t>
  </si>
  <si>
    <t>Мероприятия по организации оздоровления и отдыха детей</t>
  </si>
  <si>
    <t>0110207110</t>
  </si>
  <si>
    <t>Выявление, сопровождение и поддержка одаренных детей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</si>
  <si>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</si>
  <si>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</si>
  <si>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</si>
  <si>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</si>
  <si>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</si>
  <si>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</si>
  <si>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</si>
  <si>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</si>
  <si>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</si>
  <si>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</si>
  <si>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</si>
  <si>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</si>
  <si>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</si>
  <si>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</si>
  <si>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09201SС240</t>
  </si>
  <si>
    <t>631</t>
  </si>
  <si>
    <t>Управление культуры администрации Соликамского городского округа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</si>
  <si>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</si>
  <si>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</si>
  <si>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</si>
  <si>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</si>
  <si>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</si>
  <si>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</si>
  <si>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</si>
  <si>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</si>
  <si>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</si>
  <si>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</si>
  <si>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</si>
  <si>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</si>
  <si>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</si>
  <si>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</si>
  <si>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0801</t>
  </si>
  <si>
    <t>Культура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</si>
  <si>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</si>
  <si>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</si>
  <si>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</si>
  <si>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</si>
  <si>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</si>
  <si>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</si>
  <si>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</si>
  <si>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</si>
  <si>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</si>
  <si>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</si>
  <si>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</si>
  <si>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</si>
  <si>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</si>
  <si>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</si>
  <si>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</si>
  <si>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</si>
  <si>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</si>
  <si>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</si>
  <si>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</si>
  <si>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</si>
  <si>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</si>
  <si>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</si>
  <si>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</si>
  <si>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</si>
  <si>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</si>
  <si>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</si>
  <si>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</si>
  <si>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</si>
  <si>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</si>
  <si>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091012С020</t>
  </si>
  <si>
    <t>09101L4970</t>
  </si>
  <si>
    <t>633</t>
  </si>
  <si>
    <t>Комитет по физической культуре и спорту администрации Соликамского городского округа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</si>
  <si>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</si>
  <si>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</si>
  <si>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</si>
  <si>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0690102060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</si>
  <si>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</si>
  <si>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</si>
  <si>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</si>
  <si>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</si>
  <si>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</si>
  <si>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</si>
  <si>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</si>
  <si>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</si>
  <si>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</si>
  <si>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</si>
  <si>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</si>
  <si>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</si>
  <si>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1103</t>
  </si>
  <si>
    <t>Спорт высших достижений</t>
  </si>
  <si>
    <t>061P550810</t>
  </si>
  <si>
    <t>1105</t>
  </si>
  <si>
    <t>Другие вопросы в области физической культуры и спорта</t>
  </si>
  <si>
    <t>0690100040</t>
  </si>
  <si>
    <t>670</t>
  </si>
  <si>
    <t>Финансовое управление администрации Соликамского городского округа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</si>
  <si>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</si>
  <si>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</si>
  <si>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</si>
  <si>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109022Ц320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</si>
  <si>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</si>
  <si>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</si>
  <si>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</si>
  <si>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</si>
  <si>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</si>
  <si>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тыс.руб.</t>
  </si>
  <si>
    <t>Наименование расходов</t>
  </si>
  <si>
    <t>2022 год</t>
  </si>
  <si>
    <t>2023 год</t>
  </si>
  <si>
    <t>2024 год</t>
  </si>
  <si>
    <t>Ведомственная структура расходов на 2022 год и плановый период 2023 и 2024 годов</t>
  </si>
  <si>
    <t>Приложение 4</t>
  </si>
  <si>
    <t>к решению Думы</t>
  </si>
  <si>
    <t>Соликамского городского округа</t>
  </si>
  <si>
    <t>1</t>
  </si>
  <si>
    <t>2</t>
  </si>
  <si>
    <t>3</t>
  </si>
  <si>
    <t>4</t>
  </si>
  <si>
    <t>6</t>
  </si>
  <si>
    <t>7</t>
  </si>
  <si>
    <t>8</t>
  </si>
  <si>
    <t>ИТОГО РАСХОДОВ:</t>
  </si>
  <si>
    <t>Общегосударственные вопросы</t>
  </si>
  <si>
    <t>Образование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</si>
  <si>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</si>
  <si>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</si>
  <si>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</si>
  <si>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</si>
  <si>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>Мероприятия по расселению жилищного фонда, признанного аварийным после 01 января 2017 г.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</si>
  <si>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бюджета, без софинансирования из федерального бюджета)</t>
  </si>
  <si>
    <t>Охрана окружающей среды</t>
  </si>
  <si>
    <t xml:space="preserve">Культура, кинематография 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</si>
  <si>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</si>
  <si>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Социальная политика</t>
  </si>
  <si>
    <t>Физическая культура и спорт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</si>
  <si>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</si>
  <si>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</si>
  <si>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</si>
  <si>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0100</t>
  </si>
  <si>
    <t>0700</t>
  </si>
  <si>
    <t>Глава городского округа - глава администрации Соликамского городского округа</t>
  </si>
  <si>
    <t>Софинансирование проектов инициативного бюджетирования  (долевое участие местного бюджета)</t>
  </si>
  <si>
    <t>0300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</si>
  <si>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</si>
  <si>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0400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</si>
  <si>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</si>
  <si>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0500</t>
  </si>
  <si>
    <t>0600</t>
  </si>
  <si>
    <t>0800</t>
  </si>
  <si>
    <t>1000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</si>
  <si>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местного бюджета)</t>
  </si>
  <si>
    <t>1100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</si>
  <si>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</si>
  <si>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r>
      <t xml:space="preserve">Резервный фонд администрации </t>
    </r>
    <r>
      <rPr>
        <b/>
        <sz val="12"/>
        <rFont val="Times New Roman"/>
        <family val="1"/>
        <charset val="204"/>
      </rPr>
      <t xml:space="preserve">Соликамского городского округа  </t>
    </r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</si>
  <si>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местного бюджета)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</si>
  <si>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</si>
  <si>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краевого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</si>
  <si>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</si>
  <si>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</si>
  <si>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бюджета, без софинансирования из федерального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</si>
  <si>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</si>
  <si>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</si>
  <si>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</si>
  <si>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краевого бюджета)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</si>
  <si>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краевого бюджета)</t>
  </si>
  <si>
    <t>Мероприятия по расселению жилищного фонда, признанного аварийным после 01 января 2017 г. (долевое участие краевого бюджета)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</si>
  <si>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</si>
  <si>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</si>
  <si>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</si>
  <si>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краевого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</si>
  <si>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</si>
  <si>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</si>
  <si>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</si>
  <si>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</si>
  <si>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</si>
  <si>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 xml:space="preserve">Обеспечение жильем молодых семей в Соликамском городском округе 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</si>
  <si>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</si>
  <si>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</si>
  <si>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Закупка товаров, работ и услуг для государственных (муниципальных) нужд</t>
  </si>
  <si>
    <t>0520200000</t>
  </si>
  <si>
    <t xml:space="preserve">0520205240 </t>
  </si>
  <si>
    <t>Реализация муниципальной адресной программы Соликамского городского округа "Формирование современной городской среды на 2018-2024 годы" (кроме долевого участия)</t>
  </si>
  <si>
    <t>0510305310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</si>
  <si>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</si>
  <si>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Подпрограмма "Благоустройство Соликамского городского округа"</t>
  </si>
  <si>
    <t>Основное мероприятие "Создание эффективной системы пожарной безопасности"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</si>
  <si>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</si>
  <si>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</si>
  <si>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</t>
  </si>
  <si>
    <t>Основное мероприятие "Сохранение и популяризация объектов культурного наследия"</t>
  </si>
  <si>
    <t>Основное мероприятие "Реализация федерального проекта "Спорт - норма жизни"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</si>
  <si>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2022 год и плановый период 2023 и 2024 годов</t>
  </si>
  <si>
    <t>5</t>
  </si>
  <si>
    <t>Основное мероприятие "Усиление роли сферы культуры в повышении качества жизни горожан"</t>
  </si>
  <si>
    <t>Основное мероприятие "Сохранение и популяризация объектов культурного наследия "</t>
  </si>
  <si>
    <t>Подпрограмма "Благоустройство Соликамского городского округа 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</si>
  <si>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</si>
  <si>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бюджета))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</si>
  <si>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</si>
  <si>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</si>
  <si>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</si>
  <si>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</si>
  <si>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Формирование имиджа и бренда Соликамского городского округа</t>
  </si>
  <si>
    <r>
      <t>Пенсии за выслугу лет лицам, замещавшим должности муниципальной службы и лицам, замещавшим муниципальные должности</t>
    </r>
    <r>
      <rPr>
        <b/>
        <sz val="12"/>
        <color rgb="FFC00000"/>
        <rFont val="Times New Roman"/>
        <family val="1"/>
        <charset val="204"/>
      </rPr>
      <t xml:space="preserve"> </t>
    </r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</si>
  <si>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</si>
  <si>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Мероприятия по улучшению санитарного состояния территории Соликамского городского округа</t>
  </si>
  <si>
    <t>тыс. руб.</t>
  </si>
  <si>
    <t>код группы, подгруппы, статьи и вида источников</t>
  </si>
  <si>
    <t xml:space="preserve">наименование  </t>
  </si>
  <si>
    <t>01 05 02 01 04 0000 610</t>
  </si>
  <si>
    <t>итого источников внутреннего финансирования дефицита бюджета</t>
  </si>
  <si>
    <t>доходы</t>
  </si>
  <si>
    <t>расходы</t>
  </si>
  <si>
    <t>Дефицит</t>
  </si>
  <si>
    <t>Источники внутреннего финансирования дефицита бюджета на 2022 год и плановый период 2023 и 2024 годов</t>
  </si>
  <si>
    <t>Образование комиссий по делам несовершеннолетних и защита их прав и организация их деятельности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</si>
  <si>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местного бюджета)</t>
  </si>
  <si>
    <t>Увеличение прочих остатков денежных средств бюджетов городских округов</t>
  </si>
  <si>
    <t>01 05 02 01 04 0000 510</t>
  </si>
  <si>
    <t>Уменьшение прочих остатков денежных средств бюджетов городских округов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</si>
  <si>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</si>
  <si>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</si>
  <si>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</si>
  <si>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</si>
  <si>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09202L0820</t>
  </si>
  <si>
    <t>в том числе:</t>
  </si>
  <si>
    <t>"Строительство универсальной спортивной площадки с искусственным покрытием (межшкольный стадион) по адресу: ул. Набережная, д. 169 в г.Соликамске Пермского края"</t>
  </si>
  <si>
    <t>Реализация государственной программы "Комплексное развитие сельских территорий"</t>
  </si>
  <si>
    <t>Обеспечение жильем молодых семей в Соликамском городском округе (долевое участие местного бюджета)</t>
  </si>
  <si>
    <t>Обеспечение жильем молодых семей в Соликамском городском округе (долевое участие федерального бюджета)</t>
  </si>
  <si>
    <t>Обеспечение жильем молодых семей в Соликамском городском округе (долевое участие краевого бюджета)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</si>
  <si>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федерального и краевого бюджета)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</si>
  <si>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</si>
  <si>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</si>
  <si>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</si>
  <si>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федерального бюджета)</t>
  </si>
  <si>
    <t>Приложение 2</t>
  </si>
  <si>
    <t>Обеспечение мероприятий по расселению граждан из аварийного жилищного фонда</t>
  </si>
  <si>
    <t>изменения</t>
  </si>
  <si>
    <t>2022 год  (1 чтение)</t>
  </si>
  <si>
    <t xml:space="preserve">2022 год  </t>
  </si>
  <si>
    <t>9</t>
  </si>
  <si>
    <t>10</t>
  </si>
  <si>
    <t>12</t>
  </si>
  <si>
    <t xml:space="preserve">2023 год  </t>
  </si>
  <si>
    <t>13</t>
  </si>
  <si>
    <t xml:space="preserve">2024 год  </t>
  </si>
  <si>
    <t>2023 год  (1 чтение)</t>
  </si>
  <si>
    <t>2024 год  (1 чтение)</t>
  </si>
  <si>
    <t>02101SР040</t>
  </si>
  <si>
    <t>Приобретение оборудования для профильных медицинских классов в образовательных организациях Пермского края (долевое участие местного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</si>
  <si>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местного бюджета)</t>
  </si>
  <si>
    <t>01101SР040</t>
  </si>
  <si>
    <t>01101SН700</t>
  </si>
  <si>
    <t>08101SP080</t>
  </si>
  <si>
    <t>поправки (ЭС 16.11.21, МБТ, непрограммные)</t>
  </si>
  <si>
    <t xml:space="preserve">Иные бюджетные ассигнования           </t>
  </si>
  <si>
    <r>
      <t xml:space="preserve">Иные бюджетные ассигнования </t>
    </r>
    <r>
      <rPr>
        <b/>
        <sz val="14"/>
        <color rgb="FFC00000"/>
        <rFont val="Times New Roman"/>
        <family val="1"/>
        <charset val="204"/>
      </rPr>
      <t xml:space="preserve"> </t>
    </r>
  </si>
  <si>
    <t>2022 год                     (1 чтение)</t>
  </si>
  <si>
    <t>0410104260</t>
  </si>
  <si>
    <t>Основное мероприятие "Развитие и поддержка малого и среднего предпринимательства"</t>
  </si>
  <si>
    <t>2023 год                       (1 чтение)</t>
  </si>
  <si>
    <t>2024 год                  (1 чтение)</t>
  </si>
  <si>
    <t>целевая статья</t>
  </si>
  <si>
    <t>вид расходов</t>
  </si>
  <si>
    <t>Бюджетная классификация</t>
  </si>
  <si>
    <t>раздел, подраздел</t>
  </si>
  <si>
    <t>МБТ</t>
  </si>
  <si>
    <t>МБ</t>
  </si>
  <si>
    <t>2022 год  (реш.ДСГО 10.12.21 № 47)</t>
  </si>
  <si>
    <t>2023 год  (реш.ДСГО 10.12.21 № 47)</t>
  </si>
  <si>
    <t>2024 год  (реш.ДСГО 10.12.21 № 47)</t>
  </si>
  <si>
    <t>11</t>
  </si>
  <si>
    <t>14</t>
  </si>
  <si>
    <t>(отдельные изменения)</t>
  </si>
  <si>
    <r>
      <t>09202</t>
    </r>
    <r>
      <rPr>
        <b/>
        <sz val="12"/>
        <color rgb="FFFF0000"/>
        <rFont val="Times New Roman"/>
        <family val="1"/>
        <charset val="204"/>
      </rPr>
      <t>R</t>
    </r>
    <r>
      <rPr>
        <b/>
        <sz val="12"/>
        <color rgb="FF0000FF"/>
        <rFont val="Times New Roman"/>
        <family val="1"/>
        <charset val="204"/>
      </rPr>
      <t>0820</t>
    </r>
  </si>
  <si>
    <r>
      <t>09202</t>
    </r>
    <r>
      <rPr>
        <sz val="12"/>
        <color rgb="FFFF0000"/>
        <rFont val="Times New Roman"/>
        <family val="1"/>
        <charset val="204"/>
      </rPr>
      <t>R</t>
    </r>
    <r>
      <rPr>
        <sz val="12"/>
        <color rgb="FF0000FF"/>
        <rFont val="Times New Roman"/>
        <family val="1"/>
        <charset val="204"/>
      </rPr>
      <t>0820</t>
    </r>
  </si>
  <si>
    <t>15</t>
  </si>
  <si>
    <t>Субсидии; Субвенции; Иные МБТ</t>
  </si>
  <si>
    <t>Переходящие контракты</t>
  </si>
  <si>
    <t/>
  </si>
  <si>
    <t>Основное мероприятие "Развитие взаимодействия органов местного самоуправления с гражданским обществом"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</si>
  <si>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</si>
  <si>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</si>
  <si>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>Софинансирование проектов инициативного бюджетирования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</si>
  <si>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краевого бюджета)</t>
  </si>
  <si>
    <t>011012Н720</t>
  </si>
  <si>
    <t>Оснащение оборудованием образовательных организаций, реализующих программы общего образования, в соответствии с требованиями федерального государственного образовательного стандарта общего образования</t>
  </si>
  <si>
    <t>Приобретение оборудования для профильных медицинских классов в образовательных организациях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</si>
  <si>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участиекраевого бюджета)</t>
  </si>
  <si>
    <t xml:space="preserve"> Охрана семьи и детства</t>
  </si>
  <si>
    <t>06101SФ130</t>
  </si>
  <si>
    <t>061P552290</t>
  </si>
  <si>
    <t>Другие вопросы в области жилищно-коммунального хозяйства</t>
  </si>
  <si>
    <t>ЭС от 07.02.2022; прочие изменения</t>
  </si>
  <si>
    <t>03101SП151</t>
  </si>
  <si>
    <r>
      <t xml:space="preserve">Приведение в нормативное состояние помещений, приобретение и установка модульных конструкций </t>
    </r>
    <r>
      <rPr>
        <b/>
        <sz val="12"/>
        <color rgb="FFFF0000"/>
        <rFont val="Times New Roman"/>
        <family val="1"/>
        <charset val="204"/>
      </rPr>
      <t>(Остатки МБТ 2021 года)</t>
    </r>
  </si>
  <si>
    <t>0530204520</t>
  </si>
  <si>
    <t>05201SР181</t>
  </si>
  <si>
    <r>
      <t xml:space="preserve">Реализация Программы по развитию Соликамского городского округа на 2019-2021 годы </t>
    </r>
    <r>
      <rPr>
        <b/>
        <sz val="12"/>
        <color rgb="FFFF0000"/>
        <rFont val="Times New Roman"/>
        <family val="1"/>
        <charset val="204"/>
      </rPr>
      <t>(Остатки МБТ 2021 года)</t>
    </r>
  </si>
  <si>
    <t xml:space="preserve">Общее образование </t>
  </si>
  <si>
    <t>0110107360</t>
  </si>
  <si>
    <t>Приведение в нормативное состояние муниципальных общеобразовательных учреждений (кроме долевого участия в ПРП)</t>
  </si>
  <si>
    <t>01101SН071</t>
  </si>
  <si>
    <t xml:space="preserve">400 </t>
  </si>
  <si>
    <t>Строительство школы на 825 мест в микрорайоне Клестовка г. Соликамск</t>
  </si>
  <si>
    <r>
      <t xml:space="preserve"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  </t>
    </r>
    <r>
      <rPr>
        <b/>
        <sz val="12"/>
        <color rgb="FFFF0000"/>
        <rFont val="Times New Roman"/>
        <family val="1"/>
        <charset val="204"/>
      </rPr>
      <t>(Остатки 2021 года местного и краевого бюджета)</t>
    </r>
  </si>
  <si>
    <t>0610140210</t>
  </si>
  <si>
    <t>"Строительство крытого ледового катка с искусственным покрытием" в г.Соликамске Пермского края  (Остатки 2021 года)</t>
  </si>
  <si>
    <t>"Строительство крытого ледового катка с искусственным покрытием" в г.Соликамске Пермского края</t>
  </si>
  <si>
    <t>06101SР041</t>
  </si>
  <si>
    <r>
      <t xml:space="preserve">Реализация муниципальных программ, приоритетных муниципальных проектов в рамках приоритетных региональных проектов, инвестиционных проектов </t>
    </r>
    <r>
      <rPr>
        <b/>
        <sz val="12"/>
        <color rgb="FFFF0000"/>
        <rFont val="Times New Roman"/>
        <family val="1"/>
        <charset val="204"/>
      </rPr>
      <t>(Остатки МБТ 2021 года)</t>
    </r>
  </si>
  <si>
    <t xml:space="preserve">Капитальные вложения в объекты государственной (муниципальной) собственности </t>
  </si>
  <si>
    <t>06101SФ231</t>
  </si>
  <si>
    <t>Строительство (реконструкция) стадионов, межшкольных стадионов, спортивных площадок и иных спортивных объектов (Остаток 2021 года)</t>
  </si>
  <si>
    <t>Приобретение оборудования для профильных медицинских классов в образовательных организациях Пермского края (долевое участие юридических и физических лиц)</t>
  </si>
  <si>
    <t>Приведение в нормативное состояние территорий учреждений общего и дополнительного образования (кроме долевого участия в ПРП)</t>
  </si>
  <si>
    <t>0110107390</t>
  </si>
  <si>
    <t>1101</t>
  </si>
  <si>
    <t>Физическая культура</t>
  </si>
  <si>
    <t>Подпрограмма  "Обеспечение реализации муниципальной программы "Развитие системы образования Соликамского городского округа"</t>
  </si>
  <si>
    <r>
      <t xml:space="preserve">Обеспечение условий для развития физической культуры и массового спорта </t>
    </r>
    <r>
      <rPr>
        <b/>
        <sz val="12"/>
        <color rgb="FFFF0000"/>
        <rFont val="Times New Roman"/>
        <family val="1"/>
        <charset val="204"/>
      </rPr>
      <t>(Остатки МБТ 2021года)</t>
    </r>
  </si>
  <si>
    <t>Мероприятия по охране общественного порядка и профилактика правонарушений</t>
  </si>
  <si>
    <t xml:space="preserve">Основное мероприятие "Мероприятия по снижению негативного воздействия на почвы, восстановление нарушенных земель, ликвидации несанкционированных свалок"  </t>
  </si>
  <si>
    <t>0510700000</t>
  </si>
  <si>
    <t>05107SЭ240</t>
  </si>
  <si>
    <t xml:space="preserve">Предоставление субсидий бюджетным, автономным учреждениям и иным некоммерческим организациям </t>
  </si>
  <si>
    <t>Приведение в нормативное состояние муниципальных общеобразовательных учреждений (в том числе разработка ПСД)</t>
  </si>
  <si>
    <t>0110607360</t>
  </si>
  <si>
    <t xml:space="preserve">Приведение в нормативное состояние учреждений, подведомственных Управлению культуры </t>
  </si>
  <si>
    <t>0210108320</t>
  </si>
  <si>
    <t>0210600000</t>
  </si>
  <si>
    <t>0210608320</t>
  </si>
  <si>
    <t>Возмещение затрат на подключение к сетям электроснабжения д. Кокорино</t>
  </si>
  <si>
    <t>0520209630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</si>
  <si>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</si>
  <si>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</si>
  <si>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</si>
  <si>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</si>
  <si>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</si>
  <si>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 xml:space="preserve">0520605240 </t>
  </si>
  <si>
    <t>0520605240</t>
  </si>
  <si>
    <t>Разработка схем, проектирование и сооружение объектов инженерной инфраструктуры (в том числе разработка ПСД)</t>
  </si>
  <si>
    <t>Субсидии; Субвенции; Иные МБТ; прочие изменения</t>
  </si>
  <si>
    <t>Расходы на исполнение решений судов, вступивших в законную силу</t>
  </si>
  <si>
    <t>9200000950</t>
  </si>
  <si>
    <t>019012Ф181</t>
  </si>
  <si>
    <t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</t>
  </si>
  <si>
    <t xml:space="preserve"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 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</si>
  <si>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федерального и краевого бюджета)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</si>
  <si>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федерального и краевого бюджета)</t>
  </si>
  <si>
    <t xml:space="preserve">Капитальный ремонт, ремонт автомобильных дорог и искусственных сооружений на них </t>
  </si>
  <si>
    <t>Капитальный ремонт, ремонт автомобильных дорог и искусственных сооружений на них</t>
  </si>
  <si>
    <t xml:space="preserve">от   .03.2022 № </t>
  </si>
  <si>
    <t>Открытая спортивная площадка МАУ "Спортивная школа олимпийского резерва "Старт"", г. Соликамск, Школьная, 11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</si>
  <si>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местного бюджета)</t>
  </si>
  <si>
    <t>ЭС 28.02. + КФ и С</t>
  </si>
  <si>
    <t>Реализация мероприятия "Умею плавать" (долевое участие местного бюджета)</t>
  </si>
  <si>
    <t>Реализация Программы по развитию Соликамского городского округа на 2019-2021 годы (долевое участие местного бюджета)</t>
  </si>
  <si>
    <t>02101SР180</t>
  </si>
  <si>
    <t>06102SФ320</t>
  </si>
  <si>
    <t>ЭС 05.03</t>
  </si>
  <si>
    <t>ЭС от 28.02.2022;   05.03.2022; прочие изменения</t>
  </si>
  <si>
    <t>ЭС от 05.03.2022; прочие изменения</t>
  </si>
  <si>
    <t>ПИБ (средства населения)</t>
  </si>
  <si>
    <t>Приложение 3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</si>
  <si>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местного бюджета)</t>
  </si>
  <si>
    <t>Приложение 1</t>
  </si>
  <si>
    <t xml:space="preserve">Распределение доходов  бюджета по кодам поступлений в бюджет  (группам, подгруппам, статьям, подстатьям и элементам классификации доходов бюджета)  на 2022 год </t>
  </si>
  <si>
    <t xml:space="preserve"> Коды поступлений         в бюджет</t>
  </si>
  <si>
    <t xml:space="preserve"> Наименование групп, подгрупп, статей, подстатей и элементов классификации доходов </t>
  </si>
  <si>
    <t>1 00 00000 00 0000 000</t>
  </si>
  <si>
    <t>НАЛОГОВЫЕ И НЕНАЛОГОВЫЕ ДОХОДЫ</t>
  </si>
  <si>
    <t>1 17 00000 00 0000 000</t>
  </si>
  <si>
    <t>ПРОЧИЕ НЕНАЛОГОВЫЕ ДОХОДЫ</t>
  </si>
  <si>
    <t>1 17 15000 04 0000 150</t>
  </si>
  <si>
    <t>Инициативные платежи</t>
  </si>
  <si>
    <t>1 17 15020 04 0000 150</t>
  </si>
  <si>
    <t>Инициативные платежи, зачисляемые в бюджеты городских округов</t>
  </si>
  <si>
    <t>ИТОГО ДОХОДОВ</t>
  </si>
  <si>
    <t>920002P290</t>
  </si>
  <si>
    <r>
      <t xml:space="preserve">Софинансирование проектов инициативного бюджетирования (долевое участие 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</si>
  <si>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 xml:space="preserve">Комплексный план развития территорий "Верхнекамье" (долевое участие местного бюджета)    </t>
  </si>
  <si>
    <t xml:space="preserve"> 2022 год                                            (в ред. решения Думы СГО от 21.02.2022  № 66)</t>
  </si>
  <si>
    <t>2 00 00000 00 0000 000</t>
  </si>
  <si>
    <t xml:space="preserve">БЕЗВОЗМЕЗДНЫЕ ПОСТУПЛЕНИЯ </t>
  </si>
  <si>
    <t>2 07 00000 00 0000 000</t>
  </si>
  <si>
    <t>ПРОЧИЕ БЕЗВОЗМЕЗДНЫЕ ПОСТУПЛЕНИЯ</t>
  </si>
  <si>
    <t>Прочие безвозмездные поступления в бюджеты городских округов</t>
  </si>
  <si>
    <t>2 07 04050 04 0000 150</t>
  </si>
  <si>
    <t>Расходы на увеличение фонда оплаты труда работников ОМСУ и муниципальных учреждений; на содержание вновь введенных в эксплуатацию муниципальных объектов и на иные мероприятия</t>
  </si>
  <si>
    <t>Ведомст венная  класси фикация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</si>
</sst>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р_._-;\-* #,##0.00_р_._-;_-* &quot;-&quot;??_р_._-;_-@_-"/>
    <numFmt numFmtId="164" formatCode="dd/mm/yyyy\ hh:mm"/>
    <numFmt numFmtId="165" formatCode="?"/>
    <numFmt numFmtId="166" formatCode="#,##0.0"/>
    <numFmt numFmtId="167" formatCode="0.0"/>
    <numFmt numFmtId="168" formatCode="#,##0.000"/>
    <numFmt numFmtId="169" formatCode="#,##0.00000"/>
    <numFmt numFmtId="170" formatCode="0.0%"/>
    <numFmt numFmtId="171" formatCode="#,##0.0000"/>
    <numFmt numFmtId="172" formatCode="#,##0.000000"/>
  </numFmts>
  <fonts count="38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color rgb="FF0000FF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C00000"/>
      <name val="Times New Roman"/>
      <family val="1"/>
      <charset val="204"/>
    </font>
    <font>
      <b/>
      <sz val="14"/>
      <name val="Arial Cyr"/>
      <charset val="204"/>
    </font>
    <font>
      <b/>
      <u/>
      <sz val="14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b/>
      <i/>
      <sz val="14"/>
      <color rgb="FFC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0000FF"/>
      <name val="Arial"/>
      <family val="2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3" fillId="0" borderId="0"/>
    <xf numFmtId="9" fontId="23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16">
    <xf numFmtId="0" fontId="0" fillId="0" borderId="0" xfId="0"/>
    <xf numFmtId="0" fontId="2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66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166" fontId="10" fillId="0" borderId="1" xfId="0" applyNumberFormat="1" applyFont="1" applyFill="1" applyBorder="1" applyAlignment="1" applyProtection="1">
      <alignment horizontal="right" vertical="center" wrapText="1"/>
    </xf>
    <xf numFmtId="166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2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49" fontId="1" fillId="0" borderId="1" xfId="2" applyNumberFormat="1" applyFont="1" applyFill="1" applyBorder="1" applyAlignment="1">
      <alignment horizontal="justify" vertical="center" wrapText="1"/>
    </xf>
    <xf numFmtId="166" fontId="8" fillId="0" borderId="1" xfId="0" applyNumberFormat="1" applyFont="1" applyFill="1" applyBorder="1" applyAlignment="1" applyProtection="1">
      <alignment horizontal="righ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justify" vertical="center" wrapText="1"/>
    </xf>
    <xf numFmtId="0" fontId="6" fillId="0" borderId="0" xfId="5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17" fillId="0" borderId="0" xfId="5" applyFont="1" applyFill="1" applyAlignment="1">
      <alignment vertical="center"/>
    </xf>
    <xf numFmtId="0" fontId="18" fillId="0" borderId="0" xfId="0" applyFont="1" applyFill="1" applyAlignment="1">
      <alignment horizontal="right" vertical="center"/>
    </xf>
    <xf numFmtId="0" fontId="20" fillId="0" borderId="0" xfId="5" applyFont="1" applyFill="1" applyAlignment="1">
      <alignment vertical="center"/>
    </xf>
    <xf numFmtId="0" fontId="15" fillId="0" borderId="0" xfId="5" applyFont="1" applyFill="1" applyAlignment="1">
      <alignment vertical="center"/>
    </xf>
    <xf numFmtId="0" fontId="15" fillId="0" borderId="0" xfId="0" applyFont="1" applyFill="1" applyAlignment="1">
      <alignment horizontal="right" vertical="center"/>
    </xf>
    <xf numFmtId="0" fontId="19" fillId="0" borderId="1" xfId="5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5" fillId="0" borderId="7" xfId="5" applyNumberFormat="1" applyFont="1" applyFill="1" applyBorder="1" applyAlignment="1">
      <alignment horizontal="center" vertical="center"/>
    </xf>
    <xf numFmtId="0" fontId="15" fillId="0" borderId="8" xfId="5" applyFont="1" applyFill="1" applyBorder="1" applyAlignment="1">
      <alignment horizontal="left" vertical="center"/>
    </xf>
    <xf numFmtId="166" fontId="15" fillId="0" borderId="8" xfId="5" applyNumberFormat="1" applyFont="1" applyFill="1" applyBorder="1" applyAlignment="1">
      <alignment vertical="center"/>
    </xf>
    <xf numFmtId="0" fontId="15" fillId="0" borderId="8" xfId="5" applyFont="1" applyFill="1" applyBorder="1" applyAlignment="1">
      <alignment wrapText="1"/>
    </xf>
    <xf numFmtId="166" fontId="15" fillId="0" borderId="8" xfId="5" applyNumberFormat="1" applyFont="1" applyFill="1" applyBorder="1" applyAlignment="1">
      <alignment horizontal="center" wrapText="1"/>
    </xf>
    <xf numFmtId="166" fontId="15" fillId="0" borderId="6" xfId="5" applyNumberFormat="1" applyFont="1" applyFill="1" applyBorder="1" applyAlignment="1">
      <alignment horizontal="center" wrapText="1"/>
    </xf>
    <xf numFmtId="0" fontId="15" fillId="0" borderId="11" xfId="0" applyFont="1" applyFill="1" applyBorder="1" applyAlignment="1">
      <alignment wrapText="1"/>
    </xf>
    <xf numFmtId="0" fontId="15" fillId="0" borderId="6" xfId="0" applyFont="1" applyFill="1" applyBorder="1" applyAlignment="1">
      <alignment wrapText="1"/>
    </xf>
    <xf numFmtId="166" fontId="15" fillId="0" borderId="12" xfId="5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15" fillId="0" borderId="8" xfId="5" applyFont="1" applyFill="1" applyBorder="1" applyAlignment="1">
      <alignment vertical="center" wrapText="1"/>
    </xf>
    <xf numFmtId="49" fontId="8" fillId="0" borderId="1" xfId="0" applyNumberFormat="1" applyFont="1" applyFill="1" applyBorder="1" applyAlignment="1" applyProtection="1">
      <alignment horizontal="justify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168" fontId="2" fillId="0" borderId="1" xfId="0" applyNumberFormat="1" applyFont="1" applyFill="1" applyBorder="1" applyAlignment="1" applyProtection="1">
      <alignment horizontal="right" vertical="center" wrapText="1"/>
    </xf>
    <xf numFmtId="169" fontId="2" fillId="0" borderId="1" xfId="0" applyNumberFormat="1" applyFont="1" applyFill="1" applyBorder="1" applyAlignment="1" applyProtection="1">
      <alignment horizontal="right" vertical="center" wrapText="1"/>
    </xf>
    <xf numFmtId="49" fontId="10" fillId="0" borderId="1" xfId="0" applyNumberFormat="1" applyFont="1" applyFill="1" applyBorder="1" applyAlignment="1" applyProtection="1">
      <alignment horizontal="justify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165" fontId="8" fillId="0" borderId="1" xfId="0" applyNumberFormat="1" applyFont="1" applyFill="1" applyBorder="1" applyAlignment="1" applyProtection="1">
      <alignment horizontal="justify" vertical="center" wrapText="1"/>
    </xf>
    <xf numFmtId="49" fontId="12" fillId="0" borderId="1" xfId="0" applyNumberFormat="1" applyFont="1" applyFill="1" applyBorder="1" applyAlignment="1" applyProtection="1">
      <alignment horizontal="justify" vertical="center" wrapText="1"/>
    </xf>
    <xf numFmtId="166" fontId="12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justify" vertical="center" wrapText="1"/>
    </xf>
    <xf numFmtId="166" fontId="13" fillId="0" borderId="1" xfId="0" applyNumberFormat="1" applyFont="1" applyFill="1" applyBorder="1" applyAlignment="1" applyProtection="1">
      <alignment horizontal="right" vertical="center" wrapText="1"/>
    </xf>
    <xf numFmtId="169" fontId="13" fillId="0" borderId="1" xfId="0" applyNumberFormat="1" applyFont="1" applyFill="1" applyBorder="1" applyAlignment="1" applyProtection="1">
      <alignment horizontal="right" vertical="center" wrapText="1"/>
    </xf>
    <xf numFmtId="0" fontId="15" fillId="0" borderId="9" xfId="5" applyFont="1" applyFill="1" applyBorder="1" applyAlignment="1">
      <alignment vertical="center" wrapText="1"/>
    </xf>
    <xf numFmtId="166" fontId="15" fillId="0" borderId="13" xfId="5" applyNumberFormat="1" applyFont="1" applyFill="1" applyBorder="1" applyAlignment="1">
      <alignment horizontal="center" wrapText="1"/>
    </xf>
    <xf numFmtId="0" fontId="15" fillId="0" borderId="7" xfId="0" applyFont="1" applyFill="1" applyBorder="1" applyAlignment="1">
      <alignment vertical="center" wrapText="1"/>
    </xf>
    <xf numFmtId="0" fontId="15" fillId="0" borderId="2" xfId="5" applyFont="1" applyFill="1" applyBorder="1" applyAlignment="1">
      <alignment wrapText="1"/>
    </xf>
    <xf numFmtId="0" fontId="15" fillId="0" borderId="8" xfId="0" applyFont="1" applyFill="1" applyBorder="1" applyAlignment="1">
      <alignment wrapText="1"/>
    </xf>
    <xf numFmtId="166" fontId="15" fillId="0" borderId="14" xfId="5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horizontal="justify" wrapText="1"/>
    </xf>
    <xf numFmtId="165" fontId="1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165" fontId="8" fillId="0" borderId="1" xfId="0" applyNumberFormat="1" applyFont="1" applyFill="1" applyBorder="1" applyAlignment="1" applyProtection="1">
      <alignment horizontal="justify" wrapText="1"/>
    </xf>
    <xf numFmtId="49" fontId="1" fillId="0" borderId="1" xfId="0" applyNumberFormat="1" applyFont="1" applyFill="1" applyBorder="1" applyAlignment="1" applyProtection="1">
      <alignment horizontal="justify" wrapText="1"/>
    </xf>
    <xf numFmtId="49" fontId="8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>
      <alignment horizontal="justify" wrapText="1"/>
    </xf>
    <xf numFmtId="49" fontId="10" fillId="0" borderId="1" xfId="0" applyNumberFormat="1" applyFont="1" applyFill="1" applyBorder="1" applyAlignment="1" applyProtection="1">
      <alignment horizontal="justify" wrapText="1"/>
    </xf>
    <xf numFmtId="49" fontId="12" fillId="0" borderId="1" xfId="0" applyNumberFormat="1" applyFont="1" applyFill="1" applyBorder="1" applyAlignment="1" applyProtection="1">
      <alignment horizontal="justify" wrapText="1"/>
    </xf>
    <xf numFmtId="49" fontId="13" fillId="0" borderId="1" xfId="0" applyNumberFormat="1" applyFont="1" applyFill="1" applyBorder="1" applyAlignment="1" applyProtection="1">
      <alignment horizontal="justify" wrapText="1"/>
    </xf>
    <xf numFmtId="0" fontId="16" fillId="0" borderId="1" xfId="4" applyFont="1" applyFill="1" applyBorder="1" applyAlignment="1">
      <alignment horizontal="justify"/>
    </xf>
    <xf numFmtId="0" fontId="1" fillId="0" borderId="1" xfId="0" applyFont="1" applyFill="1" applyBorder="1" applyAlignment="1">
      <alignment horizontal="justify" wrapText="1"/>
    </xf>
    <xf numFmtId="0" fontId="4" fillId="0" borderId="2" xfId="1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166" fontId="0" fillId="0" borderId="0" xfId="0" applyNumberFormat="1" applyFill="1"/>
    <xf numFmtId="166" fontId="15" fillId="0" borderId="2" xfId="5" applyNumberFormat="1" applyFont="1" applyFill="1" applyBorder="1" applyAlignment="1">
      <alignment horizontal="center" wrapText="1"/>
    </xf>
    <xf numFmtId="166" fontId="15" fillId="0" borderId="10" xfId="5" applyNumberFormat="1" applyFont="1" applyFill="1" applyBorder="1" applyAlignment="1">
      <alignment horizontal="center" wrapText="1"/>
    </xf>
    <xf numFmtId="0" fontId="6" fillId="0" borderId="0" xfId="5" applyFont="1" applyFill="1" applyAlignment="1">
      <alignment vertical="center" wrapText="1"/>
    </xf>
    <xf numFmtId="0" fontId="26" fillId="0" borderId="0" xfId="0" applyFont="1" applyFill="1"/>
    <xf numFmtId="0" fontId="6" fillId="0" borderId="0" xfId="5" applyFont="1" applyFill="1" applyBorder="1" applyAlignment="1">
      <alignment vertical="center"/>
    </xf>
    <xf numFmtId="169" fontId="1" fillId="0" borderId="0" xfId="0" applyNumberFormat="1" applyFont="1" applyFill="1" applyBorder="1"/>
    <xf numFmtId="0" fontId="25" fillId="0" borderId="0" xfId="5" applyFont="1" applyFill="1" applyBorder="1" applyAlignment="1">
      <alignment vertical="center"/>
    </xf>
    <xf numFmtId="0" fontId="22" fillId="0" borderId="14" xfId="0" applyFont="1" applyFill="1" applyBorder="1" applyAlignment="1" applyProtection="1">
      <alignment wrapText="1"/>
    </xf>
    <xf numFmtId="166" fontId="15" fillId="0" borderId="0" xfId="5" applyNumberFormat="1" applyFont="1" applyFill="1" applyBorder="1" applyAlignment="1">
      <alignment horizontal="center" wrapText="1"/>
    </xf>
    <xf numFmtId="0" fontId="22" fillId="0" borderId="0" xfId="5" applyFont="1" applyFill="1" applyAlignment="1">
      <alignment horizontal="right" vertical="center"/>
    </xf>
    <xf numFmtId="166" fontId="6" fillId="0" borderId="0" xfId="5" applyNumberFormat="1" applyFont="1" applyFill="1" applyAlignment="1">
      <alignment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/>
    <xf numFmtId="0" fontId="2" fillId="0" borderId="0" xfId="0" applyFont="1" applyFill="1" applyBorder="1" applyAlignment="1" applyProtection="1">
      <alignment horizontal="justify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justify"/>
    </xf>
    <xf numFmtId="164" fontId="1" fillId="0" borderId="0" xfId="0" applyNumberFormat="1" applyFont="1" applyFill="1" applyBorder="1" applyAlignment="1" applyProtection="1">
      <alignment horizontal="justify"/>
    </xf>
    <xf numFmtId="0" fontId="2" fillId="0" borderId="0" xfId="0" applyFont="1" applyFill="1" applyAlignment="1">
      <alignment horizontal="justify"/>
    </xf>
    <xf numFmtId="0" fontId="27" fillId="0" borderId="14" xfId="0" applyFont="1" applyFill="1" applyBorder="1" applyAlignment="1" applyProtection="1">
      <alignment wrapText="1"/>
    </xf>
    <xf numFmtId="0" fontId="28" fillId="0" borderId="14" xfId="0" applyFont="1" applyFill="1" applyBorder="1" applyAlignment="1" applyProtection="1">
      <alignment wrapText="1"/>
    </xf>
    <xf numFmtId="0" fontId="5" fillId="0" borderId="0" xfId="0" applyFont="1" applyFill="1"/>
    <xf numFmtId="0" fontId="9" fillId="0" borderId="0" xfId="0" applyFont="1" applyFill="1"/>
    <xf numFmtId="166" fontId="10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/>
    <xf numFmtId="49" fontId="1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justify"/>
    </xf>
    <xf numFmtId="167" fontId="0" fillId="0" borderId="0" xfId="0" applyNumberFormat="1" applyFill="1"/>
    <xf numFmtId="170" fontId="0" fillId="0" borderId="0" xfId="8" applyNumberFormat="1" applyFont="1" applyFill="1"/>
    <xf numFmtId="49" fontId="4" fillId="0" borderId="1" xfId="3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left"/>
    </xf>
    <xf numFmtId="169" fontId="10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5" fontId="1" fillId="0" borderId="1" xfId="0" applyNumberFormat="1" applyFont="1" applyFill="1" applyBorder="1" applyAlignment="1" applyProtection="1">
      <alignment horizontal="justify" vertical="center" wrapText="1"/>
    </xf>
    <xf numFmtId="166" fontId="1" fillId="0" borderId="1" xfId="0" applyNumberFormat="1" applyFont="1" applyFill="1" applyBorder="1" applyAlignment="1" applyProtection="1">
      <alignment horizontal="right"/>
    </xf>
    <xf numFmtId="169" fontId="0" fillId="0" borderId="0" xfId="0" applyNumberFormat="1" applyFill="1"/>
    <xf numFmtId="4" fontId="0" fillId="0" borderId="0" xfId="0" applyNumberFormat="1" applyFill="1"/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4" fontId="9" fillId="0" borderId="0" xfId="0" applyNumberFormat="1" applyFont="1" applyFill="1"/>
    <xf numFmtId="49" fontId="8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right" vertical="center" wrapText="1"/>
    </xf>
    <xf numFmtId="169" fontId="1" fillId="0" borderId="1" xfId="0" applyNumberFormat="1" applyFont="1" applyFill="1" applyBorder="1" applyAlignment="1">
      <alignment horizontal="right" vertical="center" wrapText="1"/>
    </xf>
    <xf numFmtId="169" fontId="8" fillId="0" borderId="1" xfId="0" applyNumberFormat="1" applyFont="1" applyFill="1" applyBorder="1" applyAlignment="1">
      <alignment horizontal="right" vertical="center" wrapText="1"/>
    </xf>
    <xf numFmtId="171" fontId="2" fillId="0" borderId="1" xfId="0" applyNumberFormat="1" applyFont="1" applyFill="1" applyBorder="1" applyAlignment="1" applyProtection="1">
      <alignment horizontal="right" vertical="center" wrapText="1"/>
    </xf>
    <xf numFmtId="171" fontId="10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>
      <alignment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69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2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0" fontId="1" fillId="0" borderId="1" xfId="2" applyFont="1" applyFill="1" applyBorder="1" applyAlignment="1">
      <alignment wrapText="1"/>
    </xf>
    <xf numFmtId="0" fontId="34" fillId="0" borderId="0" xfId="0" applyFont="1" applyFill="1"/>
    <xf numFmtId="49" fontId="2" fillId="0" borderId="1" xfId="2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36" fillId="0" borderId="0" xfId="0" applyFont="1" applyFill="1"/>
    <xf numFmtId="0" fontId="35" fillId="0" borderId="0" xfId="0" applyFont="1" applyFill="1"/>
    <xf numFmtId="166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166" fontId="5" fillId="0" borderId="0" xfId="0" applyNumberFormat="1" applyFont="1" applyFill="1"/>
    <xf numFmtId="172" fontId="2" fillId="0" borderId="1" xfId="0" applyNumberFormat="1" applyFont="1" applyFill="1" applyBorder="1" applyAlignment="1" applyProtection="1">
      <alignment horizontal="right" vertical="center" wrapText="1"/>
    </xf>
    <xf numFmtId="169" fontId="2" fillId="0" borderId="1" xfId="0" applyNumberFormat="1" applyFont="1" applyFill="1" applyBorder="1" applyAlignment="1">
      <alignment horizontal="right" vertical="center" wrapText="1"/>
    </xf>
    <xf numFmtId="169" fontId="10" fillId="0" borderId="1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 applyProtection="1">
      <alignment vertical="center" wrapText="1"/>
    </xf>
    <xf numFmtId="169" fontId="8" fillId="0" borderId="1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9" fontId="0" fillId="0" borderId="0" xfId="8" applyFont="1" applyFill="1"/>
    <xf numFmtId="0" fontId="37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9" fontId="1" fillId="0" borderId="5" xfId="2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166" fontId="1" fillId="0" borderId="5" xfId="2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166" fontId="1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6" fontId="2" fillId="0" borderId="5" xfId="2" applyNumberFormat="1" applyFont="1" applyFill="1" applyBorder="1" applyAlignment="1">
      <alignment horizontal="center" wrapText="1"/>
    </xf>
    <xf numFmtId="166" fontId="2" fillId="0" borderId="1" xfId="2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wrapText="1"/>
    </xf>
    <xf numFmtId="166" fontId="1" fillId="0" borderId="1" xfId="0" applyNumberFormat="1" applyFont="1" applyFill="1" applyBorder="1" applyAlignment="1">
      <alignment horizontal="center" wrapText="1"/>
    </xf>
    <xf numFmtId="166" fontId="2" fillId="0" borderId="0" xfId="0" applyNumberFormat="1" applyFont="1" applyFill="1" applyAlignment="1">
      <alignment vertical="center"/>
    </xf>
    <xf numFmtId="49" fontId="1" fillId="0" borderId="1" xfId="0" applyNumberFormat="1" applyFont="1" applyFill="1" applyBorder="1" applyAlignment="1" applyProtection="1">
      <alignment horizontal="left" wrapText="1"/>
    </xf>
    <xf numFmtId="49" fontId="2" fillId="0" borderId="1" xfId="0" applyNumberFormat="1" applyFont="1" applyFill="1" applyBorder="1" applyAlignment="1" applyProtection="1">
      <alignment horizontal="left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33" fillId="0" borderId="1" xfId="1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wrapText="1"/>
    </xf>
    <xf numFmtId="171" fontId="0" fillId="0" borderId="0" xfId="0" applyNumberFormat="1" applyFill="1"/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49" fontId="33" fillId="0" borderId="2" xfId="1" applyNumberFormat="1" applyFont="1" applyFill="1" applyBorder="1" applyAlignment="1">
      <alignment horizontal="center" vertical="center" wrapText="1"/>
    </xf>
    <xf numFmtId="49" fontId="33" fillId="0" borderId="6" xfId="1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left"/>
    </xf>
    <xf numFmtId="49" fontId="1" fillId="0" borderId="5" xfId="0" applyNumberFormat="1" applyFont="1" applyFill="1" applyBorder="1" applyAlignment="1" applyProtection="1">
      <alignment horizontal="left"/>
    </xf>
    <xf numFmtId="0" fontId="19" fillId="0" borderId="0" xfId="5" applyFont="1" applyFill="1" applyAlignment="1">
      <alignment horizontal="center" vertical="center" wrapText="1"/>
    </xf>
    <xf numFmtId="0" fontId="19" fillId="0" borderId="0" xfId="5" applyFont="1" applyFill="1" applyAlignment="1">
      <alignment horizontal="center" vertical="center"/>
    </xf>
    <xf numFmtId="0" fontId="21" fillId="0" borderId="2" xfId="5" applyFont="1" applyFill="1" applyBorder="1" applyAlignment="1">
      <alignment horizontal="center" wrapText="1"/>
    </xf>
    <xf numFmtId="0" fontId="21" fillId="0" borderId="6" xfId="5" applyFont="1" applyFill="1" applyBorder="1" applyAlignment="1">
      <alignment horizontal="center" wrapText="1"/>
    </xf>
    <xf numFmtId="0" fontId="19" fillId="0" borderId="1" xfId="5" applyFont="1" applyFill="1" applyBorder="1" applyAlignment="1">
      <alignment wrapText="1"/>
    </xf>
    <xf numFmtId="166" fontId="19" fillId="0" borderId="2" xfId="5" applyNumberFormat="1" applyFont="1" applyFill="1" applyBorder="1" applyAlignment="1">
      <alignment horizontal="center" wrapText="1"/>
    </xf>
    <xf numFmtId="166" fontId="19" fillId="0" borderId="6" xfId="5" applyNumberFormat="1" applyFont="1" applyFill="1" applyBorder="1" applyAlignment="1">
      <alignment horizontal="center" wrapText="1"/>
    </xf>
  </cellXfs>
  <cellStyles count="10">
    <cellStyle name="Обычный" xfId="0" builtinId="0"/>
    <cellStyle name="Обычный 12" xfId="3"/>
    <cellStyle name="Обычный 13 10" xfId="1"/>
    <cellStyle name="Обычный 20" xfId="7"/>
    <cellStyle name="Обычный_к думе 2009-2011 г. 2" xfId="2"/>
    <cellStyle name="Обычный_прил.3,5,7  к реш.  Расходы 2009-2011" xfId="5"/>
    <cellStyle name="Обычный_прил.4,6,8-11 к реш.  Расходы 2009-2011" xfId="4"/>
    <cellStyle name="Процентный" xfId="8" builtinId="5"/>
    <cellStyle name="Финансовый 2" xfId="6"/>
    <cellStyle name="Финансовый 2 2" xfId="9"/>
  </cellStyles>
  <dxfs count="0"/>
  <tableStyles count="0" defaultTableStyle="TableStyleMedium2" defaultPivotStyle="PivotStyleLight16"/>
  <colors>
    <mruColors>
      <color rgb="FFFFCCFF"/>
      <color rgb="FF0000FF"/>
      <color rgb="FFFFFFCC"/>
      <color rgb="FFFF99FF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.7\Share\&#1059;&#1058;&#1054;&#1063;&#1053;&#1045;&#1053;&#1048;&#1071;%20-%202022%20&#1075;\&#1059;&#1090;&#1086;&#1095;&#1085;&#1077;&#1085;&#1080;&#1103;%20&#1092;&#1077;&#1074;&#1088;&#1072;&#1083;&#1100;\&#1087;&#1088;&#1080;&#1083;&#1086;&#1078;.%20&#1082;%20&#1087;&#1086;&#1103;&#1089;&#1085;&#1080;&#1090;&#1077;&#1083;&#1100;&#1085;&#1086;&#1081;%20-%20&#1082;&#1086;&#1087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П"/>
      <sheetName val="вед."/>
      <sheetName val="источн"/>
    </sheetNames>
    <sheetDataSet>
      <sheetData sheetId="0" refreshError="1"/>
      <sheetData sheetId="1" refreshError="1">
        <row r="1030">
          <cell r="I1030">
            <v>20864.779560000003</v>
          </cell>
          <cell r="J1030">
            <v>216461.48275</v>
          </cell>
          <cell r="K1030">
            <v>549.27395000000001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  <pageSetUpPr fitToPage="1"/>
  </sheetPr>
  <dimension ref="A1:E22"/>
  <sheetViews>
    <sheetView zoomScale="84" zoomScaleNormal="84" workbookViewId="0">
      <selection activeCell="K18" sqref="K18"/>
    </sheetView>
  </sheetViews>
  <sheetFormatPr defaultRowHeight="15.75" x14ac:dyDescent="0.2"/>
  <cols>
    <col min="1" max="1" width="25.28515625" style="3" customWidth="1"/>
    <col min="2" max="2" width="78.85546875" style="3" customWidth="1"/>
    <col min="3" max="3" width="27.5703125" style="3" hidden="1" customWidth="1"/>
    <col min="4" max="4" width="21.5703125" style="3" hidden="1" customWidth="1"/>
    <col min="5" max="5" width="25.7109375" style="3" customWidth="1"/>
    <col min="6" max="256" width="9.140625" style="3"/>
    <col min="257" max="257" width="25.28515625" style="3" customWidth="1"/>
    <col min="258" max="258" width="78.85546875" style="3" customWidth="1"/>
    <col min="259" max="259" width="27.5703125" style="3" customWidth="1"/>
    <col min="260" max="260" width="21.5703125" style="3" customWidth="1"/>
    <col min="261" max="261" width="25.7109375" style="3" customWidth="1"/>
    <col min="262" max="512" width="9.140625" style="3"/>
    <col min="513" max="513" width="25.28515625" style="3" customWidth="1"/>
    <col min="514" max="514" width="78.85546875" style="3" customWidth="1"/>
    <col min="515" max="515" width="27.5703125" style="3" customWidth="1"/>
    <col min="516" max="516" width="21.5703125" style="3" customWidth="1"/>
    <col min="517" max="517" width="25.7109375" style="3" customWidth="1"/>
    <col min="518" max="768" width="9.140625" style="3"/>
    <col min="769" max="769" width="25.28515625" style="3" customWidth="1"/>
    <col min="770" max="770" width="78.85546875" style="3" customWidth="1"/>
    <col min="771" max="771" width="27.5703125" style="3" customWidth="1"/>
    <col min="772" max="772" width="21.5703125" style="3" customWidth="1"/>
    <col min="773" max="773" width="25.7109375" style="3" customWidth="1"/>
    <col min="774" max="1024" width="9.140625" style="3"/>
    <col min="1025" max="1025" width="25.28515625" style="3" customWidth="1"/>
    <col min="1026" max="1026" width="78.85546875" style="3" customWidth="1"/>
    <col min="1027" max="1027" width="27.5703125" style="3" customWidth="1"/>
    <col min="1028" max="1028" width="21.5703125" style="3" customWidth="1"/>
    <col min="1029" max="1029" width="25.7109375" style="3" customWidth="1"/>
    <col min="1030" max="1280" width="9.140625" style="3"/>
    <col min="1281" max="1281" width="25.28515625" style="3" customWidth="1"/>
    <col min="1282" max="1282" width="78.85546875" style="3" customWidth="1"/>
    <col min="1283" max="1283" width="27.5703125" style="3" customWidth="1"/>
    <col min="1284" max="1284" width="21.5703125" style="3" customWidth="1"/>
    <col min="1285" max="1285" width="25.7109375" style="3" customWidth="1"/>
    <col min="1286" max="1536" width="9.140625" style="3"/>
    <col min="1537" max="1537" width="25.28515625" style="3" customWidth="1"/>
    <col min="1538" max="1538" width="78.85546875" style="3" customWidth="1"/>
    <col min="1539" max="1539" width="27.5703125" style="3" customWidth="1"/>
    <col min="1540" max="1540" width="21.5703125" style="3" customWidth="1"/>
    <col min="1541" max="1541" width="25.7109375" style="3" customWidth="1"/>
    <col min="1542" max="1792" width="9.140625" style="3"/>
    <col min="1793" max="1793" width="25.28515625" style="3" customWidth="1"/>
    <col min="1794" max="1794" width="78.85546875" style="3" customWidth="1"/>
    <col min="1795" max="1795" width="27.5703125" style="3" customWidth="1"/>
    <col min="1796" max="1796" width="21.5703125" style="3" customWidth="1"/>
    <col min="1797" max="1797" width="25.7109375" style="3" customWidth="1"/>
    <col min="1798" max="2048" width="9.140625" style="3"/>
    <col min="2049" max="2049" width="25.28515625" style="3" customWidth="1"/>
    <col min="2050" max="2050" width="78.85546875" style="3" customWidth="1"/>
    <col min="2051" max="2051" width="27.5703125" style="3" customWidth="1"/>
    <col min="2052" max="2052" width="21.5703125" style="3" customWidth="1"/>
    <col min="2053" max="2053" width="25.7109375" style="3" customWidth="1"/>
    <col min="2054" max="2304" width="9.140625" style="3"/>
    <col min="2305" max="2305" width="25.28515625" style="3" customWidth="1"/>
    <col min="2306" max="2306" width="78.85546875" style="3" customWidth="1"/>
    <col min="2307" max="2307" width="27.5703125" style="3" customWidth="1"/>
    <col min="2308" max="2308" width="21.5703125" style="3" customWidth="1"/>
    <col min="2309" max="2309" width="25.7109375" style="3" customWidth="1"/>
    <col min="2310" max="2560" width="9.140625" style="3"/>
    <col min="2561" max="2561" width="25.28515625" style="3" customWidth="1"/>
    <col min="2562" max="2562" width="78.85546875" style="3" customWidth="1"/>
    <col min="2563" max="2563" width="27.5703125" style="3" customWidth="1"/>
    <col min="2564" max="2564" width="21.5703125" style="3" customWidth="1"/>
    <col min="2565" max="2565" width="25.7109375" style="3" customWidth="1"/>
    <col min="2566" max="2816" width="9.140625" style="3"/>
    <col min="2817" max="2817" width="25.28515625" style="3" customWidth="1"/>
    <col min="2818" max="2818" width="78.85546875" style="3" customWidth="1"/>
    <col min="2819" max="2819" width="27.5703125" style="3" customWidth="1"/>
    <col min="2820" max="2820" width="21.5703125" style="3" customWidth="1"/>
    <col min="2821" max="2821" width="25.7109375" style="3" customWidth="1"/>
    <col min="2822" max="3072" width="9.140625" style="3"/>
    <col min="3073" max="3073" width="25.28515625" style="3" customWidth="1"/>
    <col min="3074" max="3074" width="78.85546875" style="3" customWidth="1"/>
    <col min="3075" max="3075" width="27.5703125" style="3" customWidth="1"/>
    <col min="3076" max="3076" width="21.5703125" style="3" customWidth="1"/>
    <col min="3077" max="3077" width="25.7109375" style="3" customWidth="1"/>
    <col min="3078" max="3328" width="9.140625" style="3"/>
    <col min="3329" max="3329" width="25.28515625" style="3" customWidth="1"/>
    <col min="3330" max="3330" width="78.85546875" style="3" customWidth="1"/>
    <col min="3331" max="3331" width="27.5703125" style="3" customWidth="1"/>
    <col min="3332" max="3332" width="21.5703125" style="3" customWidth="1"/>
    <col min="3333" max="3333" width="25.7109375" style="3" customWidth="1"/>
    <col min="3334" max="3584" width="9.140625" style="3"/>
    <col min="3585" max="3585" width="25.28515625" style="3" customWidth="1"/>
    <col min="3586" max="3586" width="78.85546875" style="3" customWidth="1"/>
    <col min="3587" max="3587" width="27.5703125" style="3" customWidth="1"/>
    <col min="3588" max="3588" width="21.5703125" style="3" customWidth="1"/>
    <col min="3589" max="3589" width="25.7109375" style="3" customWidth="1"/>
    <col min="3590" max="3840" width="9.140625" style="3"/>
    <col min="3841" max="3841" width="25.28515625" style="3" customWidth="1"/>
    <col min="3842" max="3842" width="78.85546875" style="3" customWidth="1"/>
    <col min="3843" max="3843" width="27.5703125" style="3" customWidth="1"/>
    <col min="3844" max="3844" width="21.5703125" style="3" customWidth="1"/>
    <col min="3845" max="3845" width="25.7109375" style="3" customWidth="1"/>
    <col min="3846" max="4096" width="9.140625" style="3"/>
    <col min="4097" max="4097" width="25.28515625" style="3" customWidth="1"/>
    <col min="4098" max="4098" width="78.85546875" style="3" customWidth="1"/>
    <col min="4099" max="4099" width="27.5703125" style="3" customWidth="1"/>
    <col min="4100" max="4100" width="21.5703125" style="3" customWidth="1"/>
    <col min="4101" max="4101" width="25.7109375" style="3" customWidth="1"/>
    <col min="4102" max="4352" width="9.140625" style="3"/>
    <col min="4353" max="4353" width="25.28515625" style="3" customWidth="1"/>
    <col min="4354" max="4354" width="78.85546875" style="3" customWidth="1"/>
    <col min="4355" max="4355" width="27.5703125" style="3" customWidth="1"/>
    <col min="4356" max="4356" width="21.5703125" style="3" customWidth="1"/>
    <col min="4357" max="4357" width="25.7109375" style="3" customWidth="1"/>
    <col min="4358" max="4608" width="9.140625" style="3"/>
    <col min="4609" max="4609" width="25.28515625" style="3" customWidth="1"/>
    <col min="4610" max="4610" width="78.85546875" style="3" customWidth="1"/>
    <col min="4611" max="4611" width="27.5703125" style="3" customWidth="1"/>
    <col min="4612" max="4612" width="21.5703125" style="3" customWidth="1"/>
    <col min="4613" max="4613" width="25.7109375" style="3" customWidth="1"/>
    <col min="4614" max="4864" width="9.140625" style="3"/>
    <col min="4865" max="4865" width="25.28515625" style="3" customWidth="1"/>
    <col min="4866" max="4866" width="78.85546875" style="3" customWidth="1"/>
    <col min="4867" max="4867" width="27.5703125" style="3" customWidth="1"/>
    <col min="4868" max="4868" width="21.5703125" style="3" customWidth="1"/>
    <col min="4869" max="4869" width="25.7109375" style="3" customWidth="1"/>
    <col min="4870" max="5120" width="9.140625" style="3"/>
    <col min="5121" max="5121" width="25.28515625" style="3" customWidth="1"/>
    <col min="5122" max="5122" width="78.85546875" style="3" customWidth="1"/>
    <col min="5123" max="5123" width="27.5703125" style="3" customWidth="1"/>
    <col min="5124" max="5124" width="21.5703125" style="3" customWidth="1"/>
    <col min="5125" max="5125" width="25.7109375" style="3" customWidth="1"/>
    <col min="5126" max="5376" width="9.140625" style="3"/>
    <col min="5377" max="5377" width="25.28515625" style="3" customWidth="1"/>
    <col min="5378" max="5378" width="78.85546875" style="3" customWidth="1"/>
    <col min="5379" max="5379" width="27.5703125" style="3" customWidth="1"/>
    <col min="5380" max="5380" width="21.5703125" style="3" customWidth="1"/>
    <col min="5381" max="5381" width="25.7109375" style="3" customWidth="1"/>
    <col min="5382" max="5632" width="9.140625" style="3"/>
    <col min="5633" max="5633" width="25.28515625" style="3" customWidth="1"/>
    <col min="5634" max="5634" width="78.85546875" style="3" customWidth="1"/>
    <col min="5635" max="5635" width="27.5703125" style="3" customWidth="1"/>
    <col min="5636" max="5636" width="21.5703125" style="3" customWidth="1"/>
    <col min="5637" max="5637" width="25.7109375" style="3" customWidth="1"/>
    <col min="5638" max="5888" width="9.140625" style="3"/>
    <col min="5889" max="5889" width="25.28515625" style="3" customWidth="1"/>
    <col min="5890" max="5890" width="78.85546875" style="3" customWidth="1"/>
    <col min="5891" max="5891" width="27.5703125" style="3" customWidth="1"/>
    <col min="5892" max="5892" width="21.5703125" style="3" customWidth="1"/>
    <col min="5893" max="5893" width="25.7109375" style="3" customWidth="1"/>
    <col min="5894" max="6144" width="9.140625" style="3"/>
    <col min="6145" max="6145" width="25.28515625" style="3" customWidth="1"/>
    <col min="6146" max="6146" width="78.85546875" style="3" customWidth="1"/>
    <col min="6147" max="6147" width="27.5703125" style="3" customWidth="1"/>
    <col min="6148" max="6148" width="21.5703125" style="3" customWidth="1"/>
    <col min="6149" max="6149" width="25.7109375" style="3" customWidth="1"/>
    <col min="6150" max="6400" width="9.140625" style="3"/>
    <col min="6401" max="6401" width="25.28515625" style="3" customWidth="1"/>
    <col min="6402" max="6402" width="78.85546875" style="3" customWidth="1"/>
    <col min="6403" max="6403" width="27.5703125" style="3" customWidth="1"/>
    <col min="6404" max="6404" width="21.5703125" style="3" customWidth="1"/>
    <col min="6405" max="6405" width="25.7109375" style="3" customWidth="1"/>
    <col min="6406" max="6656" width="9.140625" style="3"/>
    <col min="6657" max="6657" width="25.28515625" style="3" customWidth="1"/>
    <col min="6658" max="6658" width="78.85546875" style="3" customWidth="1"/>
    <col min="6659" max="6659" width="27.5703125" style="3" customWidth="1"/>
    <col min="6660" max="6660" width="21.5703125" style="3" customWidth="1"/>
    <col min="6661" max="6661" width="25.7109375" style="3" customWidth="1"/>
    <col min="6662" max="6912" width="9.140625" style="3"/>
    <col min="6913" max="6913" width="25.28515625" style="3" customWidth="1"/>
    <col min="6914" max="6914" width="78.85546875" style="3" customWidth="1"/>
    <col min="6915" max="6915" width="27.5703125" style="3" customWidth="1"/>
    <col min="6916" max="6916" width="21.5703125" style="3" customWidth="1"/>
    <col min="6917" max="6917" width="25.7109375" style="3" customWidth="1"/>
    <col min="6918" max="7168" width="9.140625" style="3"/>
    <col min="7169" max="7169" width="25.28515625" style="3" customWidth="1"/>
    <col min="7170" max="7170" width="78.85546875" style="3" customWidth="1"/>
    <col min="7171" max="7171" width="27.5703125" style="3" customWidth="1"/>
    <col min="7172" max="7172" width="21.5703125" style="3" customWidth="1"/>
    <col min="7173" max="7173" width="25.7109375" style="3" customWidth="1"/>
    <col min="7174" max="7424" width="9.140625" style="3"/>
    <col min="7425" max="7425" width="25.28515625" style="3" customWidth="1"/>
    <col min="7426" max="7426" width="78.85546875" style="3" customWidth="1"/>
    <col min="7427" max="7427" width="27.5703125" style="3" customWidth="1"/>
    <col min="7428" max="7428" width="21.5703125" style="3" customWidth="1"/>
    <col min="7429" max="7429" width="25.7109375" style="3" customWidth="1"/>
    <col min="7430" max="7680" width="9.140625" style="3"/>
    <col min="7681" max="7681" width="25.28515625" style="3" customWidth="1"/>
    <col min="7682" max="7682" width="78.85546875" style="3" customWidth="1"/>
    <col min="7683" max="7683" width="27.5703125" style="3" customWidth="1"/>
    <col min="7684" max="7684" width="21.5703125" style="3" customWidth="1"/>
    <col min="7685" max="7685" width="25.7109375" style="3" customWidth="1"/>
    <col min="7686" max="7936" width="9.140625" style="3"/>
    <col min="7937" max="7937" width="25.28515625" style="3" customWidth="1"/>
    <col min="7938" max="7938" width="78.85546875" style="3" customWidth="1"/>
    <col min="7939" max="7939" width="27.5703125" style="3" customWidth="1"/>
    <col min="7940" max="7940" width="21.5703125" style="3" customWidth="1"/>
    <col min="7941" max="7941" width="25.7109375" style="3" customWidth="1"/>
    <col min="7942" max="8192" width="9.140625" style="3"/>
    <col min="8193" max="8193" width="25.28515625" style="3" customWidth="1"/>
    <col min="8194" max="8194" width="78.85546875" style="3" customWidth="1"/>
    <col min="8195" max="8195" width="27.5703125" style="3" customWidth="1"/>
    <col min="8196" max="8196" width="21.5703125" style="3" customWidth="1"/>
    <col min="8197" max="8197" width="25.7109375" style="3" customWidth="1"/>
    <col min="8198" max="8448" width="9.140625" style="3"/>
    <col min="8449" max="8449" width="25.28515625" style="3" customWidth="1"/>
    <col min="8450" max="8450" width="78.85546875" style="3" customWidth="1"/>
    <col min="8451" max="8451" width="27.5703125" style="3" customWidth="1"/>
    <col min="8452" max="8452" width="21.5703125" style="3" customWidth="1"/>
    <col min="8453" max="8453" width="25.7109375" style="3" customWidth="1"/>
    <col min="8454" max="8704" width="9.140625" style="3"/>
    <col min="8705" max="8705" width="25.28515625" style="3" customWidth="1"/>
    <col min="8706" max="8706" width="78.85546875" style="3" customWidth="1"/>
    <col min="8707" max="8707" width="27.5703125" style="3" customWidth="1"/>
    <col min="8708" max="8708" width="21.5703125" style="3" customWidth="1"/>
    <col min="8709" max="8709" width="25.7109375" style="3" customWidth="1"/>
    <col min="8710" max="8960" width="9.140625" style="3"/>
    <col min="8961" max="8961" width="25.28515625" style="3" customWidth="1"/>
    <col min="8962" max="8962" width="78.85546875" style="3" customWidth="1"/>
    <col min="8963" max="8963" width="27.5703125" style="3" customWidth="1"/>
    <col min="8964" max="8964" width="21.5703125" style="3" customWidth="1"/>
    <col min="8965" max="8965" width="25.7109375" style="3" customWidth="1"/>
    <col min="8966" max="9216" width="9.140625" style="3"/>
    <col min="9217" max="9217" width="25.28515625" style="3" customWidth="1"/>
    <col min="9218" max="9218" width="78.85546875" style="3" customWidth="1"/>
    <col min="9219" max="9219" width="27.5703125" style="3" customWidth="1"/>
    <col min="9220" max="9220" width="21.5703125" style="3" customWidth="1"/>
    <col min="9221" max="9221" width="25.7109375" style="3" customWidth="1"/>
    <col min="9222" max="9472" width="9.140625" style="3"/>
    <col min="9473" max="9473" width="25.28515625" style="3" customWidth="1"/>
    <col min="9474" max="9474" width="78.85546875" style="3" customWidth="1"/>
    <col min="9475" max="9475" width="27.5703125" style="3" customWidth="1"/>
    <col min="9476" max="9476" width="21.5703125" style="3" customWidth="1"/>
    <col min="9477" max="9477" width="25.7109375" style="3" customWidth="1"/>
    <col min="9478" max="9728" width="9.140625" style="3"/>
    <col min="9729" max="9729" width="25.28515625" style="3" customWidth="1"/>
    <col min="9730" max="9730" width="78.85546875" style="3" customWidth="1"/>
    <col min="9731" max="9731" width="27.5703125" style="3" customWidth="1"/>
    <col min="9732" max="9732" width="21.5703125" style="3" customWidth="1"/>
    <col min="9733" max="9733" width="25.7109375" style="3" customWidth="1"/>
    <col min="9734" max="9984" width="9.140625" style="3"/>
    <col min="9985" max="9985" width="25.28515625" style="3" customWidth="1"/>
    <col min="9986" max="9986" width="78.85546875" style="3" customWidth="1"/>
    <col min="9987" max="9987" width="27.5703125" style="3" customWidth="1"/>
    <col min="9988" max="9988" width="21.5703125" style="3" customWidth="1"/>
    <col min="9989" max="9989" width="25.7109375" style="3" customWidth="1"/>
    <col min="9990" max="10240" width="9.140625" style="3"/>
    <col min="10241" max="10241" width="25.28515625" style="3" customWidth="1"/>
    <col min="10242" max="10242" width="78.85546875" style="3" customWidth="1"/>
    <col min="10243" max="10243" width="27.5703125" style="3" customWidth="1"/>
    <col min="10244" max="10244" width="21.5703125" style="3" customWidth="1"/>
    <col min="10245" max="10245" width="25.7109375" style="3" customWidth="1"/>
    <col min="10246" max="10496" width="9.140625" style="3"/>
    <col min="10497" max="10497" width="25.28515625" style="3" customWidth="1"/>
    <col min="10498" max="10498" width="78.85546875" style="3" customWidth="1"/>
    <col min="10499" max="10499" width="27.5703125" style="3" customWidth="1"/>
    <col min="10500" max="10500" width="21.5703125" style="3" customWidth="1"/>
    <col min="10501" max="10501" width="25.7109375" style="3" customWidth="1"/>
    <col min="10502" max="10752" width="9.140625" style="3"/>
    <col min="10753" max="10753" width="25.28515625" style="3" customWidth="1"/>
    <col min="10754" max="10754" width="78.85546875" style="3" customWidth="1"/>
    <col min="10755" max="10755" width="27.5703125" style="3" customWidth="1"/>
    <col min="10756" max="10756" width="21.5703125" style="3" customWidth="1"/>
    <col min="10757" max="10757" width="25.7109375" style="3" customWidth="1"/>
    <col min="10758" max="11008" width="9.140625" style="3"/>
    <col min="11009" max="11009" width="25.28515625" style="3" customWidth="1"/>
    <col min="11010" max="11010" width="78.85546875" style="3" customWidth="1"/>
    <col min="11011" max="11011" width="27.5703125" style="3" customWidth="1"/>
    <col min="11012" max="11012" width="21.5703125" style="3" customWidth="1"/>
    <col min="11013" max="11013" width="25.7109375" style="3" customWidth="1"/>
    <col min="11014" max="11264" width="9.140625" style="3"/>
    <col min="11265" max="11265" width="25.28515625" style="3" customWidth="1"/>
    <col min="11266" max="11266" width="78.85546875" style="3" customWidth="1"/>
    <col min="11267" max="11267" width="27.5703125" style="3" customWidth="1"/>
    <col min="11268" max="11268" width="21.5703125" style="3" customWidth="1"/>
    <col min="11269" max="11269" width="25.7109375" style="3" customWidth="1"/>
    <col min="11270" max="11520" width="9.140625" style="3"/>
    <col min="11521" max="11521" width="25.28515625" style="3" customWidth="1"/>
    <col min="11522" max="11522" width="78.85546875" style="3" customWidth="1"/>
    <col min="11523" max="11523" width="27.5703125" style="3" customWidth="1"/>
    <col min="11524" max="11524" width="21.5703125" style="3" customWidth="1"/>
    <col min="11525" max="11525" width="25.7109375" style="3" customWidth="1"/>
    <col min="11526" max="11776" width="9.140625" style="3"/>
    <col min="11777" max="11777" width="25.28515625" style="3" customWidth="1"/>
    <col min="11778" max="11778" width="78.85546875" style="3" customWidth="1"/>
    <col min="11779" max="11779" width="27.5703125" style="3" customWidth="1"/>
    <col min="11780" max="11780" width="21.5703125" style="3" customWidth="1"/>
    <col min="11781" max="11781" width="25.7109375" style="3" customWidth="1"/>
    <col min="11782" max="12032" width="9.140625" style="3"/>
    <col min="12033" max="12033" width="25.28515625" style="3" customWidth="1"/>
    <col min="12034" max="12034" width="78.85546875" style="3" customWidth="1"/>
    <col min="12035" max="12035" width="27.5703125" style="3" customWidth="1"/>
    <col min="12036" max="12036" width="21.5703125" style="3" customWidth="1"/>
    <col min="12037" max="12037" width="25.7109375" style="3" customWidth="1"/>
    <col min="12038" max="12288" width="9.140625" style="3"/>
    <col min="12289" max="12289" width="25.28515625" style="3" customWidth="1"/>
    <col min="12290" max="12290" width="78.85546875" style="3" customWidth="1"/>
    <col min="12291" max="12291" width="27.5703125" style="3" customWidth="1"/>
    <col min="12292" max="12292" width="21.5703125" style="3" customWidth="1"/>
    <col min="12293" max="12293" width="25.7109375" style="3" customWidth="1"/>
    <col min="12294" max="12544" width="9.140625" style="3"/>
    <col min="12545" max="12545" width="25.28515625" style="3" customWidth="1"/>
    <col min="12546" max="12546" width="78.85546875" style="3" customWidth="1"/>
    <col min="12547" max="12547" width="27.5703125" style="3" customWidth="1"/>
    <col min="12548" max="12548" width="21.5703125" style="3" customWidth="1"/>
    <col min="12549" max="12549" width="25.7109375" style="3" customWidth="1"/>
    <col min="12550" max="12800" width="9.140625" style="3"/>
    <col min="12801" max="12801" width="25.28515625" style="3" customWidth="1"/>
    <col min="12802" max="12802" width="78.85546875" style="3" customWidth="1"/>
    <col min="12803" max="12803" width="27.5703125" style="3" customWidth="1"/>
    <col min="12804" max="12804" width="21.5703125" style="3" customWidth="1"/>
    <col min="12805" max="12805" width="25.7109375" style="3" customWidth="1"/>
    <col min="12806" max="13056" width="9.140625" style="3"/>
    <col min="13057" max="13057" width="25.28515625" style="3" customWidth="1"/>
    <col min="13058" max="13058" width="78.85546875" style="3" customWidth="1"/>
    <col min="13059" max="13059" width="27.5703125" style="3" customWidth="1"/>
    <col min="13060" max="13060" width="21.5703125" style="3" customWidth="1"/>
    <col min="13061" max="13061" width="25.7109375" style="3" customWidth="1"/>
    <col min="13062" max="13312" width="9.140625" style="3"/>
    <col min="13313" max="13313" width="25.28515625" style="3" customWidth="1"/>
    <col min="13314" max="13314" width="78.85546875" style="3" customWidth="1"/>
    <col min="13315" max="13315" width="27.5703125" style="3" customWidth="1"/>
    <col min="13316" max="13316" width="21.5703125" style="3" customWidth="1"/>
    <col min="13317" max="13317" width="25.7109375" style="3" customWidth="1"/>
    <col min="13318" max="13568" width="9.140625" style="3"/>
    <col min="13569" max="13569" width="25.28515625" style="3" customWidth="1"/>
    <col min="13570" max="13570" width="78.85546875" style="3" customWidth="1"/>
    <col min="13571" max="13571" width="27.5703125" style="3" customWidth="1"/>
    <col min="13572" max="13572" width="21.5703125" style="3" customWidth="1"/>
    <col min="13573" max="13573" width="25.7109375" style="3" customWidth="1"/>
    <col min="13574" max="13824" width="9.140625" style="3"/>
    <col min="13825" max="13825" width="25.28515625" style="3" customWidth="1"/>
    <col min="13826" max="13826" width="78.85546875" style="3" customWidth="1"/>
    <col min="13827" max="13827" width="27.5703125" style="3" customWidth="1"/>
    <col min="13828" max="13828" width="21.5703125" style="3" customWidth="1"/>
    <col min="13829" max="13829" width="25.7109375" style="3" customWidth="1"/>
    <col min="13830" max="14080" width="9.140625" style="3"/>
    <col min="14081" max="14081" width="25.28515625" style="3" customWidth="1"/>
    <col min="14082" max="14082" width="78.85546875" style="3" customWidth="1"/>
    <col min="14083" max="14083" width="27.5703125" style="3" customWidth="1"/>
    <col min="14084" max="14084" width="21.5703125" style="3" customWidth="1"/>
    <col min="14085" max="14085" width="25.7109375" style="3" customWidth="1"/>
    <col min="14086" max="14336" width="9.140625" style="3"/>
    <col min="14337" max="14337" width="25.28515625" style="3" customWidth="1"/>
    <col min="14338" max="14338" width="78.85546875" style="3" customWidth="1"/>
    <col min="14339" max="14339" width="27.5703125" style="3" customWidth="1"/>
    <col min="14340" max="14340" width="21.5703125" style="3" customWidth="1"/>
    <col min="14341" max="14341" width="25.7109375" style="3" customWidth="1"/>
    <col min="14342" max="14592" width="9.140625" style="3"/>
    <col min="14593" max="14593" width="25.28515625" style="3" customWidth="1"/>
    <col min="14594" max="14594" width="78.85546875" style="3" customWidth="1"/>
    <col min="14595" max="14595" width="27.5703125" style="3" customWidth="1"/>
    <col min="14596" max="14596" width="21.5703125" style="3" customWidth="1"/>
    <col min="14597" max="14597" width="25.7109375" style="3" customWidth="1"/>
    <col min="14598" max="14848" width="9.140625" style="3"/>
    <col min="14849" max="14849" width="25.28515625" style="3" customWidth="1"/>
    <col min="14850" max="14850" width="78.85546875" style="3" customWidth="1"/>
    <col min="14851" max="14851" width="27.5703125" style="3" customWidth="1"/>
    <col min="14852" max="14852" width="21.5703125" style="3" customWidth="1"/>
    <col min="14853" max="14853" width="25.7109375" style="3" customWidth="1"/>
    <col min="14854" max="15104" width="9.140625" style="3"/>
    <col min="15105" max="15105" width="25.28515625" style="3" customWidth="1"/>
    <col min="15106" max="15106" width="78.85546875" style="3" customWidth="1"/>
    <col min="15107" max="15107" width="27.5703125" style="3" customWidth="1"/>
    <col min="15108" max="15108" width="21.5703125" style="3" customWidth="1"/>
    <col min="15109" max="15109" width="25.7109375" style="3" customWidth="1"/>
    <col min="15110" max="15360" width="9.140625" style="3"/>
    <col min="15361" max="15361" width="25.28515625" style="3" customWidth="1"/>
    <col min="15362" max="15362" width="78.85546875" style="3" customWidth="1"/>
    <col min="15363" max="15363" width="27.5703125" style="3" customWidth="1"/>
    <col min="15364" max="15364" width="21.5703125" style="3" customWidth="1"/>
    <col min="15365" max="15365" width="25.7109375" style="3" customWidth="1"/>
    <col min="15366" max="15616" width="9.140625" style="3"/>
    <col min="15617" max="15617" width="25.28515625" style="3" customWidth="1"/>
    <col min="15618" max="15618" width="78.85546875" style="3" customWidth="1"/>
    <col min="15619" max="15619" width="27.5703125" style="3" customWidth="1"/>
    <col min="15620" max="15620" width="21.5703125" style="3" customWidth="1"/>
    <col min="15621" max="15621" width="25.7109375" style="3" customWidth="1"/>
    <col min="15622" max="15872" width="9.140625" style="3"/>
    <col min="15873" max="15873" width="25.28515625" style="3" customWidth="1"/>
    <col min="15874" max="15874" width="78.85546875" style="3" customWidth="1"/>
    <col min="15875" max="15875" width="27.5703125" style="3" customWidth="1"/>
    <col min="15876" max="15876" width="21.5703125" style="3" customWidth="1"/>
    <col min="15877" max="15877" width="25.7109375" style="3" customWidth="1"/>
    <col min="15878" max="16128" width="9.140625" style="3"/>
    <col min="16129" max="16129" width="25.28515625" style="3" customWidth="1"/>
    <col min="16130" max="16130" width="78.85546875" style="3" customWidth="1"/>
    <col min="16131" max="16131" width="27.5703125" style="3" customWidth="1"/>
    <col min="16132" max="16132" width="21.5703125" style="3" customWidth="1"/>
    <col min="16133" max="16133" width="25.7109375" style="3" customWidth="1"/>
    <col min="16134" max="16384" width="9.140625" style="3"/>
  </cols>
  <sheetData>
    <row r="1" spans="1:5" x14ac:dyDescent="0.2">
      <c r="D1" s="25"/>
      <c r="E1" s="1" t="s">
        <v>787</v>
      </c>
    </row>
    <row r="2" spans="1:5" x14ac:dyDescent="0.2">
      <c r="D2" s="25"/>
      <c r="E2" s="2" t="s">
        <v>532</v>
      </c>
    </row>
    <row r="3" spans="1:5" x14ac:dyDescent="0.2">
      <c r="E3" s="3" t="s">
        <v>533</v>
      </c>
    </row>
    <row r="4" spans="1:5" x14ac:dyDescent="0.2">
      <c r="E4" s="3" t="s">
        <v>773</v>
      </c>
    </row>
    <row r="5" spans="1:5" x14ac:dyDescent="0.2">
      <c r="A5" s="166"/>
      <c r="B5" s="166"/>
      <c r="C5" s="166"/>
    </row>
    <row r="6" spans="1:5" x14ac:dyDescent="0.25">
      <c r="A6" s="193" t="s">
        <v>788</v>
      </c>
      <c r="B6" s="193"/>
      <c r="C6" s="193"/>
      <c r="D6" s="193"/>
      <c r="E6" s="193"/>
    </row>
    <row r="7" spans="1:5" x14ac:dyDescent="0.25">
      <c r="A7" s="193" t="s">
        <v>694</v>
      </c>
      <c r="B7" s="193"/>
      <c r="C7" s="193"/>
      <c r="D7" s="193"/>
      <c r="E7" s="193"/>
    </row>
    <row r="8" spans="1:5" x14ac:dyDescent="0.2">
      <c r="A8" s="167"/>
      <c r="B8" s="167"/>
      <c r="C8" s="167"/>
      <c r="D8" s="167"/>
      <c r="E8" s="167"/>
    </row>
    <row r="9" spans="1:5" x14ac:dyDescent="0.2">
      <c r="E9" s="168" t="s">
        <v>626</v>
      </c>
    </row>
    <row r="10" spans="1:5" s="170" customFormat="1" ht="47.25" x14ac:dyDescent="0.2">
      <c r="A10" s="153" t="s">
        <v>789</v>
      </c>
      <c r="B10" s="153" t="s">
        <v>790</v>
      </c>
      <c r="C10" s="153" t="s">
        <v>803</v>
      </c>
      <c r="D10" s="153" t="s">
        <v>658</v>
      </c>
      <c r="E10" s="169" t="s">
        <v>527</v>
      </c>
    </row>
    <row r="11" spans="1:5" s="170" customFormat="1" x14ac:dyDescent="0.2">
      <c r="A11" s="138" t="s">
        <v>534</v>
      </c>
      <c r="B11" s="138" t="s">
        <v>535</v>
      </c>
      <c r="C11" s="171" t="s">
        <v>536</v>
      </c>
      <c r="D11" s="171" t="s">
        <v>537</v>
      </c>
      <c r="E11" s="138" t="s">
        <v>536</v>
      </c>
    </row>
    <row r="12" spans="1:5" s="170" customFormat="1" x14ac:dyDescent="0.25">
      <c r="A12" s="172" t="s">
        <v>791</v>
      </c>
      <c r="B12" s="173" t="s">
        <v>792</v>
      </c>
      <c r="C12" s="174">
        <v>1325889.3999999999</v>
      </c>
      <c r="D12" s="174">
        <v>621.5</v>
      </c>
      <c r="E12" s="174">
        <f>C12+D12</f>
        <v>1326510.8999999999</v>
      </c>
    </row>
    <row r="13" spans="1:5" s="170" customFormat="1" ht="18" customHeight="1" x14ac:dyDescent="0.25">
      <c r="A13" s="172" t="s">
        <v>793</v>
      </c>
      <c r="B13" s="173" t="s">
        <v>794</v>
      </c>
      <c r="C13" s="174">
        <v>1649.4</v>
      </c>
      <c r="D13" s="174">
        <v>621.5</v>
      </c>
      <c r="E13" s="174">
        <f>C13+D13</f>
        <v>2270.9</v>
      </c>
    </row>
    <row r="14" spans="1:5" s="170" customFormat="1" ht="16.5" customHeight="1" x14ac:dyDescent="0.25">
      <c r="A14" s="175" t="s">
        <v>795</v>
      </c>
      <c r="B14" s="143" t="s">
        <v>796</v>
      </c>
      <c r="C14" s="174">
        <v>129.4</v>
      </c>
      <c r="D14" s="174">
        <v>621.5</v>
      </c>
      <c r="E14" s="176">
        <v>750.9</v>
      </c>
    </row>
    <row r="15" spans="1:5" s="170" customFormat="1" ht="16.5" customHeight="1" x14ac:dyDescent="0.25">
      <c r="A15" s="177" t="s">
        <v>797</v>
      </c>
      <c r="B15" s="178" t="s">
        <v>798</v>
      </c>
      <c r="C15" s="179">
        <v>129.4</v>
      </c>
      <c r="D15" s="179">
        <v>621.5</v>
      </c>
      <c r="E15" s="180">
        <v>750.9</v>
      </c>
    </row>
    <row r="16" spans="1:5" s="170" customFormat="1" ht="16.5" customHeight="1" x14ac:dyDescent="0.25">
      <c r="A16" s="144" t="s">
        <v>804</v>
      </c>
      <c r="B16" s="157" t="s">
        <v>805</v>
      </c>
      <c r="C16" s="174">
        <v>1960480.1</v>
      </c>
      <c r="D16" s="174">
        <v>133.9</v>
      </c>
      <c r="E16" s="176">
        <v>1960614</v>
      </c>
    </row>
    <row r="17" spans="1:5" s="170" customFormat="1" ht="16.5" customHeight="1" x14ac:dyDescent="0.25">
      <c r="A17" s="175" t="s">
        <v>806</v>
      </c>
      <c r="B17" s="184" t="s">
        <v>807</v>
      </c>
      <c r="C17" s="174">
        <v>250</v>
      </c>
      <c r="D17" s="174">
        <v>133.9</v>
      </c>
      <c r="E17" s="176">
        <v>383.9</v>
      </c>
    </row>
    <row r="18" spans="1:5" s="170" customFormat="1" x14ac:dyDescent="0.25">
      <c r="A18" s="177" t="s">
        <v>809</v>
      </c>
      <c r="B18" s="185" t="s">
        <v>808</v>
      </c>
      <c r="C18" s="179">
        <v>250</v>
      </c>
      <c r="D18" s="179">
        <v>133.9</v>
      </c>
      <c r="E18" s="180">
        <v>383.9</v>
      </c>
    </row>
    <row r="19" spans="1:5" x14ac:dyDescent="0.25">
      <c r="A19" s="181"/>
      <c r="B19" s="143" t="s">
        <v>799</v>
      </c>
      <c r="C19" s="182">
        <v>3476581</v>
      </c>
      <c r="D19" s="182">
        <v>755.4</v>
      </c>
      <c r="E19" s="182">
        <f>C19+D19</f>
        <v>3477336.4</v>
      </c>
    </row>
    <row r="20" spans="1:5" x14ac:dyDescent="0.2">
      <c r="C20" s="183"/>
    </row>
    <row r="21" spans="1:5" x14ac:dyDescent="0.2">
      <c r="D21" s="183"/>
    </row>
    <row r="22" spans="1:5" x14ac:dyDescent="0.2">
      <c r="E22" s="183"/>
    </row>
  </sheetData>
  <mergeCells count="2">
    <mergeCell ref="A6:E6"/>
    <mergeCell ref="A7:E7"/>
  </mergeCells>
  <pageMargins left="0.39370078740157483" right="0.39370078740157483" top="0.98425196850393704" bottom="0.3937007874015748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  <pageSetUpPr fitToPage="1"/>
  </sheetPr>
  <dimension ref="A1:V612"/>
  <sheetViews>
    <sheetView topLeftCell="A471" zoomScale="80" zoomScaleNormal="80" workbookViewId="0">
      <selection activeCell="AB581" sqref="AB581"/>
    </sheetView>
  </sheetViews>
  <sheetFormatPr defaultRowHeight="12.75" outlineLevelRow="7" x14ac:dyDescent="0.2"/>
  <cols>
    <col min="1" max="1" width="20.7109375" style="6" customWidth="1"/>
    <col min="2" max="2" width="10.28515625" style="6" customWidth="1"/>
    <col min="3" max="3" width="81.42578125" style="113" customWidth="1"/>
    <col min="4" max="9" width="17.28515625" style="6" hidden="1" customWidth="1"/>
    <col min="10" max="10" width="17.28515625" style="6" customWidth="1"/>
    <col min="11" max="13" width="17.85546875" style="6" hidden="1" customWidth="1"/>
    <col min="14" max="16" width="17.28515625" style="6" hidden="1" customWidth="1"/>
    <col min="17" max="17" width="17.28515625" style="6" customWidth="1"/>
    <col min="18" max="18" width="17.7109375" style="6" hidden="1" customWidth="1"/>
    <col min="19" max="19" width="15.28515625" style="6" hidden="1" customWidth="1"/>
    <col min="20" max="20" width="17.42578125" style="6" hidden="1" customWidth="1"/>
    <col min="21" max="22" width="17.28515625" style="6" hidden="1" customWidth="1"/>
    <col min="23" max="16384" width="9.140625" style="6"/>
  </cols>
  <sheetData>
    <row r="1" spans="1:22" s="99" customFormat="1" ht="15.75" x14ac:dyDescent="0.25">
      <c r="A1" s="194"/>
      <c r="B1" s="194"/>
      <c r="C1" s="97"/>
      <c r="D1" s="98"/>
      <c r="E1" s="98"/>
      <c r="F1" s="98"/>
      <c r="G1" s="98"/>
      <c r="H1" s="98"/>
      <c r="I1" s="98"/>
      <c r="J1" s="1" t="s">
        <v>656</v>
      </c>
      <c r="K1" s="1"/>
      <c r="L1" s="1"/>
      <c r="M1" s="1"/>
      <c r="N1" s="98"/>
      <c r="O1" s="1"/>
      <c r="P1" s="98"/>
      <c r="Q1" s="98"/>
      <c r="S1" s="1"/>
      <c r="T1" s="1"/>
      <c r="U1" s="98"/>
      <c r="V1" s="98"/>
    </row>
    <row r="2" spans="1:22" s="99" customFormat="1" ht="15.75" x14ac:dyDescent="0.25">
      <c r="A2" s="98"/>
      <c r="B2" s="98"/>
      <c r="C2" s="97"/>
      <c r="D2" s="98"/>
      <c r="E2" s="98"/>
      <c r="F2" s="98"/>
      <c r="G2" s="98"/>
      <c r="H2" s="98"/>
      <c r="I2" s="98"/>
      <c r="J2" s="2" t="s">
        <v>532</v>
      </c>
      <c r="K2" s="2"/>
      <c r="L2" s="2"/>
      <c r="M2" s="2"/>
      <c r="N2" s="98"/>
      <c r="O2" s="2"/>
      <c r="P2" s="98"/>
      <c r="Q2" s="98"/>
      <c r="S2" s="2"/>
      <c r="T2" s="2"/>
      <c r="U2" s="98"/>
      <c r="V2" s="98"/>
    </row>
    <row r="3" spans="1:22" s="99" customFormat="1" ht="15.75" x14ac:dyDescent="0.25">
      <c r="A3" s="100"/>
      <c r="B3" s="100"/>
      <c r="C3" s="101"/>
      <c r="D3" s="100"/>
      <c r="E3" s="100"/>
      <c r="F3" s="100"/>
      <c r="G3" s="100"/>
      <c r="H3" s="100"/>
      <c r="I3" s="100"/>
      <c r="J3" s="3" t="s">
        <v>533</v>
      </c>
      <c r="K3" s="3"/>
      <c r="L3" s="3"/>
      <c r="M3" s="3"/>
      <c r="N3" s="100"/>
      <c r="O3" s="3"/>
      <c r="P3" s="100"/>
      <c r="Q3" s="100"/>
      <c r="S3" s="3"/>
      <c r="T3" s="3"/>
      <c r="U3" s="100"/>
      <c r="V3" s="100"/>
    </row>
    <row r="4" spans="1:22" s="99" customFormat="1" ht="15.75" x14ac:dyDescent="0.25">
      <c r="A4" s="100"/>
      <c r="B4" s="100"/>
      <c r="C4" s="102"/>
      <c r="D4" s="100"/>
      <c r="E4" s="100"/>
      <c r="F4" s="100"/>
      <c r="G4" s="100"/>
      <c r="H4" s="100"/>
      <c r="I4" s="100"/>
      <c r="J4" s="3" t="s">
        <v>773</v>
      </c>
      <c r="K4" s="3"/>
      <c r="L4" s="3"/>
      <c r="M4" s="3"/>
      <c r="N4" s="100"/>
      <c r="O4" s="3"/>
      <c r="P4" s="100"/>
      <c r="Q4" s="100"/>
      <c r="S4" s="3"/>
      <c r="T4" s="3"/>
      <c r="U4" s="100"/>
      <c r="V4" s="100"/>
    </row>
    <row r="5" spans="1:22" s="99" customFormat="1" ht="15.75" x14ac:dyDescent="0.25">
      <c r="A5" s="98"/>
      <c r="B5" s="98"/>
      <c r="C5" s="97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U5" s="98"/>
      <c r="V5" s="98"/>
    </row>
    <row r="6" spans="1:22" s="99" customFormat="1" ht="36.75" customHeight="1" x14ac:dyDescent="0.25">
      <c r="A6" s="195" t="s">
        <v>611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</row>
    <row r="7" spans="1:22" s="99" customFormat="1" ht="15.75" x14ac:dyDescent="0.25">
      <c r="A7" s="196" t="s">
        <v>694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</row>
    <row r="8" spans="1:22" s="99" customFormat="1" ht="20.25" customHeight="1" x14ac:dyDescent="0.35">
      <c r="A8" s="104"/>
      <c r="B8" s="104"/>
      <c r="C8" s="105"/>
      <c r="D8" s="105"/>
      <c r="E8" s="90"/>
      <c r="F8" s="90"/>
      <c r="G8" s="90"/>
      <c r="H8" s="90"/>
      <c r="I8" s="90"/>
      <c r="J8" s="90"/>
      <c r="K8" s="98"/>
      <c r="L8" s="98"/>
      <c r="M8" s="98"/>
      <c r="N8" s="90"/>
      <c r="O8" s="90"/>
      <c r="P8" s="90"/>
      <c r="Q8" s="99" t="s">
        <v>525</v>
      </c>
      <c r="T8" s="99" t="s">
        <v>525</v>
      </c>
      <c r="U8" s="90"/>
      <c r="V8" s="90" t="s">
        <v>525</v>
      </c>
    </row>
    <row r="9" spans="1:22" s="106" customFormat="1" ht="32.25" customHeight="1" x14ac:dyDescent="0.2">
      <c r="A9" s="116" t="s">
        <v>683</v>
      </c>
      <c r="B9" s="116" t="s">
        <v>684</v>
      </c>
      <c r="C9" s="77" t="s">
        <v>526</v>
      </c>
      <c r="D9" s="186" t="s">
        <v>678</v>
      </c>
      <c r="E9" s="186" t="s">
        <v>658</v>
      </c>
      <c r="F9" s="186" t="s">
        <v>660</v>
      </c>
      <c r="G9" s="186" t="s">
        <v>658</v>
      </c>
      <c r="H9" s="186" t="s">
        <v>660</v>
      </c>
      <c r="I9" s="186" t="s">
        <v>658</v>
      </c>
      <c r="J9" s="186" t="s">
        <v>660</v>
      </c>
      <c r="K9" s="186" t="s">
        <v>681</v>
      </c>
      <c r="L9" s="186" t="s">
        <v>658</v>
      </c>
      <c r="M9" s="186" t="s">
        <v>664</v>
      </c>
      <c r="N9" s="186" t="s">
        <v>658</v>
      </c>
      <c r="O9" s="186" t="s">
        <v>664</v>
      </c>
      <c r="P9" s="186" t="s">
        <v>658</v>
      </c>
      <c r="Q9" s="186" t="s">
        <v>664</v>
      </c>
      <c r="R9" s="186" t="s">
        <v>682</v>
      </c>
      <c r="S9" s="186" t="s">
        <v>658</v>
      </c>
      <c r="T9" s="186" t="s">
        <v>666</v>
      </c>
      <c r="U9" s="186" t="s">
        <v>658</v>
      </c>
      <c r="V9" s="186" t="s">
        <v>666</v>
      </c>
    </row>
    <row r="10" spans="1:22" s="106" customFormat="1" ht="19.5" customHeight="1" x14ac:dyDescent="0.2">
      <c r="A10" s="94" t="s">
        <v>534</v>
      </c>
      <c r="B10" s="94" t="s">
        <v>535</v>
      </c>
      <c r="C10" s="77">
        <v>3</v>
      </c>
      <c r="D10" s="95" t="s">
        <v>537</v>
      </c>
      <c r="E10" s="95"/>
      <c r="F10" s="95" t="s">
        <v>537</v>
      </c>
      <c r="G10" s="95"/>
      <c r="H10" s="95" t="s">
        <v>537</v>
      </c>
      <c r="I10" s="95"/>
      <c r="J10" s="95" t="s">
        <v>537</v>
      </c>
      <c r="K10" s="95" t="s">
        <v>612</v>
      </c>
      <c r="L10" s="95"/>
      <c r="M10" s="95" t="s">
        <v>612</v>
      </c>
      <c r="N10" s="95"/>
      <c r="O10" s="95" t="s">
        <v>612</v>
      </c>
      <c r="P10" s="95"/>
      <c r="Q10" s="95" t="s">
        <v>612</v>
      </c>
      <c r="R10" s="95" t="s">
        <v>538</v>
      </c>
      <c r="S10" s="95"/>
      <c r="T10" s="95" t="s">
        <v>538</v>
      </c>
      <c r="U10" s="95"/>
      <c r="V10" s="95" t="s">
        <v>538</v>
      </c>
    </row>
    <row r="11" spans="1:22" ht="31.5" outlineLevel="2" x14ac:dyDescent="0.25">
      <c r="A11" s="5" t="s">
        <v>289</v>
      </c>
      <c r="B11" s="5"/>
      <c r="C11" s="69" t="s">
        <v>290</v>
      </c>
      <c r="D11" s="4">
        <f t="shared" ref="D11:V11" si="0">D12+D58</f>
        <v>1626453.16</v>
      </c>
      <c r="E11" s="4">
        <f t="shared" si="0"/>
        <v>12072.975009999998</v>
      </c>
      <c r="F11" s="4">
        <f t="shared" si="0"/>
        <v>1638526.1350099999</v>
      </c>
      <c r="G11" s="4">
        <f t="shared" si="0"/>
        <v>146787.38683999999</v>
      </c>
      <c r="H11" s="4">
        <f t="shared" si="0"/>
        <v>1785313.5218500001</v>
      </c>
      <c r="I11" s="4">
        <f t="shared" ref="I11:J11" si="1">I12+I58</f>
        <v>2196.8879999999999</v>
      </c>
      <c r="J11" s="4">
        <f t="shared" si="1"/>
        <v>1787510.4098499999</v>
      </c>
      <c r="K11" s="4">
        <f t="shared" si="0"/>
        <v>1593802.0100000002</v>
      </c>
      <c r="L11" s="4">
        <f t="shared" si="0"/>
        <v>9771.5999999999985</v>
      </c>
      <c r="M11" s="4">
        <f t="shared" si="0"/>
        <v>1603573.6100000003</v>
      </c>
      <c r="N11" s="4">
        <f t="shared" si="0"/>
        <v>0</v>
      </c>
      <c r="O11" s="4">
        <f t="shared" si="0"/>
        <v>1603573.6100000003</v>
      </c>
      <c r="P11" s="4">
        <f t="shared" si="0"/>
        <v>0</v>
      </c>
      <c r="Q11" s="4">
        <f t="shared" si="0"/>
        <v>1603573.6100000003</v>
      </c>
      <c r="R11" s="4">
        <f t="shared" si="0"/>
        <v>1599351.3500000003</v>
      </c>
      <c r="S11" s="4">
        <f t="shared" si="0"/>
        <v>4123.7000000000007</v>
      </c>
      <c r="T11" s="4">
        <f t="shared" si="0"/>
        <v>1603475.05</v>
      </c>
      <c r="U11" s="4">
        <f t="shared" si="0"/>
        <v>0</v>
      </c>
      <c r="V11" s="4">
        <f t="shared" si="0"/>
        <v>1603475.05</v>
      </c>
    </row>
    <row r="12" spans="1:22" ht="31.5" hidden="1" outlineLevel="3" x14ac:dyDescent="0.25">
      <c r="A12" s="5" t="s">
        <v>291</v>
      </c>
      <c r="B12" s="5"/>
      <c r="C12" s="69" t="s">
        <v>292</v>
      </c>
      <c r="D12" s="4">
        <f t="shared" ref="D12:J12" si="2">D13+D42+D53</f>
        <v>18100</v>
      </c>
      <c r="E12" s="4">
        <f t="shared" si="2"/>
        <v>9559.175009999999</v>
      </c>
      <c r="F12" s="4">
        <f t="shared" si="2"/>
        <v>27659.175009999999</v>
      </c>
      <c r="G12" s="4">
        <f t="shared" si="2"/>
        <v>146700.19847</v>
      </c>
      <c r="H12" s="4">
        <f t="shared" si="2"/>
        <v>174359.37348000001</v>
      </c>
      <c r="I12" s="4">
        <f t="shared" si="2"/>
        <v>0</v>
      </c>
      <c r="J12" s="4">
        <f t="shared" si="2"/>
        <v>174359.37348000001</v>
      </c>
      <c r="K12" s="4">
        <f>K13+K42</f>
        <v>11154.7</v>
      </c>
      <c r="L12" s="4">
        <f t="shared" ref="L12:Q12" si="3">L13+L42+L53</f>
        <v>0</v>
      </c>
      <c r="M12" s="4">
        <f t="shared" si="3"/>
        <v>11154.7</v>
      </c>
      <c r="N12" s="4">
        <f t="shared" si="3"/>
        <v>0</v>
      </c>
      <c r="O12" s="4">
        <f t="shared" si="3"/>
        <v>11154.7</v>
      </c>
      <c r="P12" s="4">
        <f t="shared" si="3"/>
        <v>0</v>
      </c>
      <c r="Q12" s="4">
        <f t="shared" si="3"/>
        <v>11154.7</v>
      </c>
      <c r="R12" s="4">
        <f>R13+R42</f>
        <v>11827.2</v>
      </c>
      <c r="S12" s="4">
        <f>S13+S42+S53</f>
        <v>0</v>
      </c>
      <c r="T12" s="4">
        <f>T13+T42+T53</f>
        <v>11827.2</v>
      </c>
      <c r="U12" s="4">
        <f>U13+U42+U53</f>
        <v>0</v>
      </c>
      <c r="V12" s="4">
        <f>V13+V42+V53</f>
        <v>11827.2</v>
      </c>
    </row>
    <row r="13" spans="1:22" ht="47.25" hidden="1" outlineLevel="4" x14ac:dyDescent="0.25">
      <c r="A13" s="5" t="s">
        <v>293</v>
      </c>
      <c r="B13" s="5"/>
      <c r="C13" s="69" t="s">
        <v>294</v>
      </c>
      <c r="D13" s="4">
        <f>D14+D16+D38+D40</f>
        <v>17095.3</v>
      </c>
      <c r="E13" s="4">
        <f>E14+E16+E38+E40+E20+E30</f>
        <v>9559.175009999999</v>
      </c>
      <c r="F13" s="4">
        <f>F14+F16+F38+F40+F20+F30</f>
        <v>26654.475009999998</v>
      </c>
      <c r="G13" s="4">
        <f>G14+G16+G38+G40+G20+G30+G26+G32+G34+G36+G18+G22+G24</f>
        <v>145905.19847</v>
      </c>
      <c r="H13" s="4">
        <f t="shared" ref="H13:V13" si="4">H14+H16+H38+H40+H20+H30+H26+H32+H34+H36+H18+H22+H24</f>
        <v>172559.67348</v>
      </c>
      <c r="I13" s="4">
        <f>I14+I16+I38+I40+I20+I30+I26+I32+I34+I36+I18+I22+I24</f>
        <v>0</v>
      </c>
      <c r="J13" s="4">
        <f t="shared" ref="J13" si="5">J14+J16+J38+J40+J20+J30+J26+J32+J34+J36+J18+J22+J24</f>
        <v>172559.67348</v>
      </c>
      <c r="K13" s="4">
        <f t="shared" si="4"/>
        <v>10550</v>
      </c>
      <c r="L13" s="4">
        <f t="shared" si="4"/>
        <v>0</v>
      </c>
      <c r="M13" s="4">
        <f t="shared" si="4"/>
        <v>10550</v>
      </c>
      <c r="N13" s="4">
        <f t="shared" si="4"/>
        <v>0</v>
      </c>
      <c r="O13" s="4">
        <f t="shared" si="4"/>
        <v>10550</v>
      </c>
      <c r="P13" s="4">
        <f>P14+P16+P38+P40+P20+P30+P26+P32+P34+P36+P18+P22+P24</f>
        <v>0</v>
      </c>
      <c r="Q13" s="4">
        <f t="shared" ref="Q13" si="6">Q14+Q16+Q38+Q40+Q20+Q30+Q26+Q32+Q34+Q36+Q18+Q22+Q24</f>
        <v>10550</v>
      </c>
      <c r="R13" s="4">
        <f t="shared" si="4"/>
        <v>11222.5</v>
      </c>
      <c r="S13" s="4">
        <f t="shared" si="4"/>
        <v>0</v>
      </c>
      <c r="T13" s="4">
        <f t="shared" si="4"/>
        <v>11222.5</v>
      </c>
      <c r="U13" s="4">
        <f t="shared" si="4"/>
        <v>0</v>
      </c>
      <c r="V13" s="4">
        <f t="shared" si="4"/>
        <v>11222.5</v>
      </c>
    </row>
    <row r="14" spans="1:22" ht="15.75" hidden="1" outlineLevel="5" x14ac:dyDescent="0.25">
      <c r="A14" s="5" t="s">
        <v>385</v>
      </c>
      <c r="B14" s="5"/>
      <c r="C14" s="69" t="s">
        <v>386</v>
      </c>
      <c r="D14" s="4">
        <f>D15</f>
        <v>10172.5</v>
      </c>
      <c r="E14" s="4">
        <f t="shared" ref="E14:J14" si="7">E15</f>
        <v>-1250</v>
      </c>
      <c r="F14" s="4">
        <f t="shared" si="7"/>
        <v>8922.5</v>
      </c>
      <c r="G14" s="4">
        <f t="shared" si="7"/>
        <v>0</v>
      </c>
      <c r="H14" s="4">
        <f t="shared" si="7"/>
        <v>8922.5</v>
      </c>
      <c r="I14" s="4">
        <f t="shared" si="7"/>
        <v>0</v>
      </c>
      <c r="J14" s="4">
        <f t="shared" si="7"/>
        <v>8922.5</v>
      </c>
      <c r="K14" s="4">
        <f>K15</f>
        <v>9150</v>
      </c>
      <c r="L14" s="4">
        <f t="shared" ref="L14:Q14" si="8">L15</f>
        <v>0</v>
      </c>
      <c r="M14" s="4">
        <f t="shared" si="8"/>
        <v>9150</v>
      </c>
      <c r="N14" s="4">
        <f t="shared" si="8"/>
        <v>0</v>
      </c>
      <c r="O14" s="4">
        <f t="shared" si="8"/>
        <v>9150</v>
      </c>
      <c r="P14" s="4">
        <f t="shared" si="8"/>
        <v>0</v>
      </c>
      <c r="Q14" s="4">
        <f t="shared" si="8"/>
        <v>9150</v>
      </c>
      <c r="R14" s="4">
        <f>R15</f>
        <v>10172.5</v>
      </c>
      <c r="S14" s="4">
        <f t="shared" ref="S14:V14" si="9">S15</f>
        <v>0</v>
      </c>
      <c r="T14" s="4">
        <f t="shared" si="9"/>
        <v>10172.5</v>
      </c>
      <c r="U14" s="4">
        <f t="shared" si="9"/>
        <v>0</v>
      </c>
      <c r="V14" s="4">
        <f t="shared" si="9"/>
        <v>10172.5</v>
      </c>
    </row>
    <row r="15" spans="1:22" ht="15.75" hidden="1" outlineLevel="7" x14ac:dyDescent="0.25">
      <c r="A15" s="13" t="s">
        <v>385</v>
      </c>
      <c r="B15" s="13" t="s">
        <v>27</v>
      </c>
      <c r="C15" s="67" t="s">
        <v>28</v>
      </c>
      <c r="D15" s="8">
        <v>10172.5</v>
      </c>
      <c r="E15" s="8">
        <v>-1250</v>
      </c>
      <c r="F15" s="8">
        <f>SUM(D15:E15)</f>
        <v>8922.5</v>
      </c>
      <c r="G15" s="8"/>
      <c r="H15" s="8">
        <f>SUM(F15:G15)</f>
        <v>8922.5</v>
      </c>
      <c r="I15" s="8"/>
      <c r="J15" s="8">
        <f>SUM(H15:I15)</f>
        <v>8922.5</v>
      </c>
      <c r="K15" s="8">
        <v>9150</v>
      </c>
      <c r="L15" s="8"/>
      <c r="M15" s="8">
        <f>SUM(K15:L15)</f>
        <v>9150</v>
      </c>
      <c r="N15" s="8"/>
      <c r="O15" s="8">
        <f>SUM(M15:N15)</f>
        <v>9150</v>
      </c>
      <c r="P15" s="8"/>
      <c r="Q15" s="8">
        <f>SUM(O15:P15)</f>
        <v>9150</v>
      </c>
      <c r="R15" s="8">
        <v>10172.5</v>
      </c>
      <c r="S15" s="8"/>
      <c r="T15" s="8">
        <f>SUM(R15:S15)</f>
        <v>10172.5</v>
      </c>
      <c r="U15" s="8"/>
      <c r="V15" s="8">
        <f>SUM(T15:U15)</f>
        <v>10172.5</v>
      </c>
    </row>
    <row r="16" spans="1:22" s="106" customFormat="1" ht="15.75" hidden="1" outlineLevel="7" x14ac:dyDescent="0.25">
      <c r="A16" s="10" t="s">
        <v>592</v>
      </c>
      <c r="B16" s="10"/>
      <c r="C16" s="64" t="s">
        <v>590</v>
      </c>
      <c r="D16" s="4">
        <f>D17</f>
        <v>100</v>
      </c>
      <c r="E16" s="4">
        <f>E17</f>
        <v>0</v>
      </c>
      <c r="F16" s="4">
        <f t="shared" ref="E16:J20" si="10">F17</f>
        <v>100</v>
      </c>
      <c r="G16" s="4">
        <f>G17</f>
        <v>0</v>
      </c>
      <c r="H16" s="4">
        <f t="shared" si="10"/>
        <v>100</v>
      </c>
      <c r="I16" s="4">
        <f>I17</f>
        <v>0</v>
      </c>
      <c r="J16" s="4">
        <f t="shared" si="10"/>
        <v>100</v>
      </c>
      <c r="K16" s="4">
        <f>K17</f>
        <v>0</v>
      </c>
      <c r="L16" s="4">
        <f t="shared" ref="L16:L20" si="11">L17</f>
        <v>0</v>
      </c>
      <c r="M16" s="4"/>
      <c r="N16" s="4">
        <f>N17</f>
        <v>0</v>
      </c>
      <c r="O16" s="4">
        <f t="shared" ref="N16:O20" si="12">O17</f>
        <v>0</v>
      </c>
      <c r="P16" s="4">
        <f>P17</f>
        <v>0</v>
      </c>
      <c r="Q16" s="4">
        <f t="shared" ref="P16:Q20" si="13">Q17</f>
        <v>0</v>
      </c>
      <c r="R16" s="4">
        <f>R17</f>
        <v>0</v>
      </c>
      <c r="S16" s="4">
        <f t="shared" ref="S16:S20" si="14">S17</f>
        <v>0</v>
      </c>
      <c r="T16" s="4"/>
      <c r="U16" s="4">
        <f>U17</f>
        <v>0</v>
      </c>
      <c r="V16" s="4">
        <f t="shared" ref="U16:V20" si="15">V17</f>
        <v>0</v>
      </c>
    </row>
    <row r="17" spans="1:22" ht="31.5" hidden="1" outlineLevel="7" x14ac:dyDescent="0.25">
      <c r="A17" s="9" t="s">
        <v>592</v>
      </c>
      <c r="B17" s="9" t="s">
        <v>92</v>
      </c>
      <c r="C17" s="65" t="s">
        <v>591</v>
      </c>
      <c r="D17" s="8">
        <v>100</v>
      </c>
      <c r="E17" s="8"/>
      <c r="F17" s="8">
        <f>SUM(D17:E17)</f>
        <v>100</v>
      </c>
      <c r="G17" s="8"/>
      <c r="H17" s="8">
        <f>SUM(F17:G17)</f>
        <v>100</v>
      </c>
      <c r="I17" s="8"/>
      <c r="J17" s="8">
        <f>SUM(H17:I17)</f>
        <v>100</v>
      </c>
      <c r="K17" s="8"/>
      <c r="L17" s="8"/>
      <c r="M17" s="8"/>
      <c r="N17" s="8"/>
      <c r="O17" s="8">
        <f>SUM(M17:N17)</f>
        <v>0</v>
      </c>
      <c r="P17" s="8"/>
      <c r="Q17" s="8">
        <f>SUM(O17:P17)</f>
        <v>0</v>
      </c>
      <c r="R17" s="8"/>
      <c r="S17" s="8"/>
      <c r="T17" s="8"/>
      <c r="U17" s="8"/>
      <c r="V17" s="8">
        <f>SUM(T17:U17)</f>
        <v>0</v>
      </c>
    </row>
    <row r="18" spans="1:22" ht="31.5" hidden="1" outlineLevel="7" x14ac:dyDescent="0.2">
      <c r="A18" s="10" t="s">
        <v>737</v>
      </c>
      <c r="B18" s="10"/>
      <c r="C18" s="81" t="s">
        <v>736</v>
      </c>
      <c r="D18" s="8"/>
      <c r="E18" s="8"/>
      <c r="F18" s="8"/>
      <c r="G18" s="4">
        <f>G19</f>
        <v>270</v>
      </c>
      <c r="H18" s="4">
        <f t="shared" si="10"/>
        <v>270</v>
      </c>
      <c r="I18" s="4">
        <f>I19</f>
        <v>0</v>
      </c>
      <c r="J18" s="4">
        <f t="shared" si="10"/>
        <v>270</v>
      </c>
      <c r="K18" s="8"/>
      <c r="L18" s="8"/>
      <c r="M18" s="8"/>
      <c r="N18" s="8"/>
      <c r="O18" s="8"/>
      <c r="P18" s="4">
        <f>P19</f>
        <v>0</v>
      </c>
      <c r="Q18" s="4">
        <f t="shared" si="13"/>
        <v>0</v>
      </c>
      <c r="R18" s="8"/>
      <c r="S18" s="8"/>
      <c r="T18" s="8"/>
      <c r="U18" s="8"/>
      <c r="V18" s="8"/>
    </row>
    <row r="19" spans="1:22" ht="31.5" hidden="1" outlineLevel="7" x14ac:dyDescent="0.2">
      <c r="A19" s="9" t="s">
        <v>737</v>
      </c>
      <c r="B19" s="9" t="s">
        <v>92</v>
      </c>
      <c r="C19" s="79" t="s">
        <v>591</v>
      </c>
      <c r="D19" s="8"/>
      <c r="E19" s="8"/>
      <c r="F19" s="8"/>
      <c r="G19" s="8">
        <v>270</v>
      </c>
      <c r="H19" s="8">
        <f>SUM(F19:G19)</f>
        <v>270</v>
      </c>
      <c r="I19" s="8"/>
      <c r="J19" s="8">
        <f>SUM(H19:I19)</f>
        <v>270</v>
      </c>
      <c r="K19" s="8"/>
      <c r="L19" s="8"/>
      <c r="M19" s="8"/>
      <c r="N19" s="8"/>
      <c r="O19" s="8"/>
      <c r="P19" s="8"/>
      <c r="Q19" s="8">
        <f>SUM(O19:P19)</f>
        <v>0</v>
      </c>
      <c r="R19" s="8"/>
      <c r="S19" s="8"/>
      <c r="T19" s="8"/>
      <c r="U19" s="8"/>
      <c r="V19" s="8"/>
    </row>
    <row r="20" spans="1:22" ht="63" hidden="1" outlineLevel="7" x14ac:dyDescent="0.2">
      <c r="A20" s="80" t="s">
        <v>672</v>
      </c>
      <c r="B20" s="80"/>
      <c r="C20" s="81" t="s">
        <v>671</v>
      </c>
      <c r="D20" s="8"/>
      <c r="E20" s="4">
        <f t="shared" si="10"/>
        <v>7559.1750099999999</v>
      </c>
      <c r="F20" s="4">
        <f t="shared" si="10"/>
        <v>7559.1750099999999</v>
      </c>
      <c r="G20" s="4">
        <f t="shared" si="10"/>
        <v>415.52</v>
      </c>
      <c r="H20" s="4">
        <f t="shared" si="10"/>
        <v>7974.6950099999995</v>
      </c>
      <c r="I20" s="4">
        <f t="shared" si="10"/>
        <v>0</v>
      </c>
      <c r="J20" s="4">
        <f t="shared" si="10"/>
        <v>7974.6950099999995</v>
      </c>
      <c r="K20" s="4">
        <f>K21</f>
        <v>0</v>
      </c>
      <c r="L20" s="4">
        <f t="shared" si="11"/>
        <v>0</v>
      </c>
      <c r="M20" s="4"/>
      <c r="N20" s="4">
        <f t="shared" si="12"/>
        <v>0</v>
      </c>
      <c r="O20" s="4"/>
      <c r="P20" s="4">
        <f t="shared" si="13"/>
        <v>0</v>
      </c>
      <c r="Q20" s="4">
        <f t="shared" si="13"/>
        <v>0</v>
      </c>
      <c r="R20" s="4">
        <f>R21</f>
        <v>0</v>
      </c>
      <c r="S20" s="4">
        <f t="shared" si="14"/>
        <v>0</v>
      </c>
      <c r="T20" s="4"/>
      <c r="U20" s="4">
        <f t="shared" si="15"/>
        <v>0</v>
      </c>
      <c r="V20" s="4"/>
    </row>
    <row r="21" spans="1:22" ht="31.5" hidden="1" outlineLevel="7" x14ac:dyDescent="0.2">
      <c r="A21" s="78" t="s">
        <v>672</v>
      </c>
      <c r="B21" s="9" t="s">
        <v>92</v>
      </c>
      <c r="C21" s="79" t="s">
        <v>591</v>
      </c>
      <c r="D21" s="8"/>
      <c r="E21" s="49">
        <v>7559.1750099999999</v>
      </c>
      <c r="F21" s="49">
        <f>SUM(D21:E21)</f>
        <v>7559.1750099999999</v>
      </c>
      <c r="G21" s="49">
        <v>415.52</v>
      </c>
      <c r="H21" s="49">
        <f>SUM(F21:G21)</f>
        <v>7974.6950099999995</v>
      </c>
      <c r="I21" s="49"/>
      <c r="J21" s="49">
        <f>SUM(H21:I21)</f>
        <v>7974.6950099999995</v>
      </c>
      <c r="K21" s="8"/>
      <c r="L21" s="8"/>
      <c r="M21" s="8"/>
      <c r="N21" s="49"/>
      <c r="O21" s="49"/>
      <c r="P21" s="49"/>
      <c r="Q21" s="49">
        <f>SUM(O21:P21)</f>
        <v>0</v>
      </c>
      <c r="R21" s="8"/>
      <c r="S21" s="8"/>
      <c r="T21" s="8"/>
      <c r="U21" s="49"/>
      <c r="V21" s="49"/>
    </row>
    <row r="22" spans="1:22" ht="63" hidden="1" outlineLevel="7" x14ac:dyDescent="0.2">
      <c r="A22" s="127" t="s">
        <v>672</v>
      </c>
      <c r="B22" s="127"/>
      <c r="C22" s="137" t="s">
        <v>705</v>
      </c>
      <c r="D22" s="8"/>
      <c r="E22" s="49"/>
      <c r="F22" s="49"/>
      <c r="G22" s="20">
        <f t="shared" ref="G22:J22" si="16">G23</f>
        <v>32774.084990000003</v>
      </c>
      <c r="H22" s="20">
        <f t="shared" si="16"/>
        <v>32774.084990000003</v>
      </c>
      <c r="I22" s="20">
        <f t="shared" si="16"/>
        <v>0</v>
      </c>
      <c r="J22" s="20">
        <f t="shared" si="16"/>
        <v>32774.084990000003</v>
      </c>
      <c r="K22" s="8"/>
      <c r="L22" s="8"/>
      <c r="M22" s="8"/>
      <c r="N22" s="49"/>
      <c r="O22" s="49"/>
      <c r="P22" s="20">
        <f t="shared" ref="P22:Q22" si="17">P23</f>
        <v>0</v>
      </c>
      <c r="Q22" s="20">
        <f t="shared" si="17"/>
        <v>0</v>
      </c>
      <c r="R22" s="8"/>
      <c r="S22" s="8"/>
      <c r="T22" s="8"/>
      <c r="U22" s="49"/>
      <c r="V22" s="49"/>
    </row>
    <row r="23" spans="1:22" ht="31.5" hidden="1" outlineLevel="7" x14ac:dyDescent="0.2">
      <c r="A23" s="128" t="s">
        <v>672</v>
      </c>
      <c r="B23" s="128" t="s">
        <v>92</v>
      </c>
      <c r="C23" s="131" t="s">
        <v>591</v>
      </c>
      <c r="D23" s="8"/>
      <c r="E23" s="49"/>
      <c r="F23" s="49"/>
      <c r="G23" s="118">
        <f>2318.48376+3053.07623+27402.525</f>
        <v>32774.084990000003</v>
      </c>
      <c r="H23" s="118">
        <f>SUM(F23:G23)</f>
        <v>32774.084990000003</v>
      </c>
      <c r="I23" s="118"/>
      <c r="J23" s="118">
        <f>SUM(H23:I23)</f>
        <v>32774.084990000003</v>
      </c>
      <c r="K23" s="8"/>
      <c r="L23" s="8"/>
      <c r="M23" s="8"/>
      <c r="N23" s="49"/>
      <c r="O23" s="49"/>
      <c r="P23" s="118"/>
      <c r="Q23" s="118">
        <f>SUM(O23:P23)</f>
        <v>0</v>
      </c>
      <c r="R23" s="8"/>
      <c r="S23" s="8"/>
      <c r="T23" s="8"/>
      <c r="U23" s="49"/>
      <c r="V23" s="49"/>
    </row>
    <row r="24" spans="1:22" ht="31.5" hidden="1" outlineLevel="7" x14ac:dyDescent="0.2">
      <c r="A24" s="10" t="s">
        <v>721</v>
      </c>
      <c r="B24" s="10" t="s">
        <v>700</v>
      </c>
      <c r="C24" s="81" t="s">
        <v>722</v>
      </c>
      <c r="D24" s="8"/>
      <c r="E24" s="49"/>
      <c r="F24" s="49"/>
      <c r="G24" s="4">
        <f>G25</f>
        <v>580</v>
      </c>
      <c r="H24" s="4">
        <f t="shared" ref="H24:J24" si="18">H25</f>
        <v>580</v>
      </c>
      <c r="I24" s="4">
        <f>I25</f>
        <v>0</v>
      </c>
      <c r="J24" s="4">
        <f t="shared" si="18"/>
        <v>580</v>
      </c>
      <c r="K24" s="8"/>
      <c r="L24" s="8"/>
      <c r="M24" s="8"/>
      <c r="N24" s="49"/>
      <c r="O24" s="49"/>
      <c r="P24" s="4">
        <f>P25</f>
        <v>0</v>
      </c>
      <c r="Q24" s="4">
        <f t="shared" ref="Q24" si="19">Q25</f>
        <v>0</v>
      </c>
      <c r="R24" s="8"/>
      <c r="S24" s="8"/>
      <c r="T24" s="8"/>
      <c r="U24" s="49"/>
      <c r="V24" s="49"/>
    </row>
    <row r="25" spans="1:22" ht="31.5" hidden="1" outlineLevel="7" x14ac:dyDescent="0.2">
      <c r="A25" s="9" t="s">
        <v>721</v>
      </c>
      <c r="B25" s="9" t="s">
        <v>92</v>
      </c>
      <c r="C25" s="79" t="s">
        <v>591</v>
      </c>
      <c r="D25" s="8"/>
      <c r="E25" s="49"/>
      <c r="F25" s="49"/>
      <c r="G25" s="8">
        <v>580</v>
      </c>
      <c r="H25" s="8">
        <f>SUM(F25:G25)</f>
        <v>580</v>
      </c>
      <c r="I25" s="8"/>
      <c r="J25" s="8">
        <f>SUM(H25:I25)</f>
        <v>580</v>
      </c>
      <c r="K25" s="8"/>
      <c r="L25" s="8"/>
      <c r="M25" s="8"/>
      <c r="N25" s="49"/>
      <c r="O25" s="49"/>
      <c r="P25" s="8"/>
      <c r="Q25" s="8">
        <f>SUM(O25:P25)</f>
        <v>0</v>
      </c>
      <c r="R25" s="8"/>
      <c r="S25" s="8"/>
      <c r="T25" s="8"/>
      <c r="U25" s="49"/>
      <c r="V25" s="49"/>
    </row>
    <row r="26" spans="1:22" ht="78.75" hidden="1" outlineLevel="7" x14ac:dyDescent="0.2">
      <c r="A26" s="10" t="s">
        <v>723</v>
      </c>
      <c r="B26" s="10"/>
      <c r="C26" s="129" t="s">
        <v>726</v>
      </c>
      <c r="D26" s="8"/>
      <c r="E26" s="49"/>
      <c r="F26" s="49"/>
      <c r="G26" s="141">
        <f>G27</f>
        <v>97615.593479999996</v>
      </c>
      <c r="H26" s="141">
        <f>H27</f>
        <v>97615.593479999996</v>
      </c>
      <c r="I26" s="141">
        <f>I27</f>
        <v>0</v>
      </c>
      <c r="J26" s="141">
        <f>J27</f>
        <v>97615.593479999996</v>
      </c>
      <c r="K26" s="8"/>
      <c r="L26" s="8"/>
      <c r="M26" s="8"/>
      <c r="N26" s="49"/>
      <c r="O26" s="49"/>
      <c r="P26" s="141">
        <f>P27</f>
        <v>0</v>
      </c>
      <c r="Q26" s="141">
        <f>Q27</f>
        <v>0</v>
      </c>
      <c r="R26" s="8"/>
      <c r="S26" s="8"/>
      <c r="T26" s="8"/>
      <c r="U26" s="49"/>
      <c r="V26" s="49"/>
    </row>
    <row r="27" spans="1:22" ht="31.5" hidden="1" outlineLevel="7" x14ac:dyDescent="0.2">
      <c r="A27" s="9" t="s">
        <v>723</v>
      </c>
      <c r="B27" s="9" t="s">
        <v>724</v>
      </c>
      <c r="C27" s="79" t="s">
        <v>144</v>
      </c>
      <c r="D27" s="8"/>
      <c r="E27" s="49"/>
      <c r="F27" s="49"/>
      <c r="G27" s="49">
        <f>G29</f>
        <v>97615.593479999996</v>
      </c>
      <c r="H27" s="49">
        <f>H29</f>
        <v>97615.593479999996</v>
      </c>
      <c r="I27" s="49">
        <f>I29</f>
        <v>0</v>
      </c>
      <c r="J27" s="49">
        <f>J29</f>
        <v>97615.593479999996</v>
      </c>
      <c r="K27" s="8"/>
      <c r="L27" s="8"/>
      <c r="M27" s="8"/>
      <c r="N27" s="49"/>
      <c r="O27" s="49"/>
      <c r="P27" s="49">
        <f>P29</f>
        <v>0</v>
      </c>
      <c r="Q27" s="49">
        <f>Q29</f>
        <v>0</v>
      </c>
      <c r="R27" s="8"/>
      <c r="S27" s="8"/>
      <c r="T27" s="8"/>
      <c r="U27" s="49"/>
      <c r="V27" s="49"/>
    </row>
    <row r="28" spans="1:22" ht="15.75" hidden="1" outlineLevel="7" x14ac:dyDescent="0.2">
      <c r="A28" s="9"/>
      <c r="B28" s="9"/>
      <c r="C28" s="79" t="s">
        <v>645</v>
      </c>
      <c r="D28" s="8"/>
      <c r="E28" s="49"/>
      <c r="F28" s="49"/>
      <c r="G28" s="8"/>
      <c r="H28" s="8"/>
      <c r="I28" s="8"/>
      <c r="J28" s="8"/>
      <c r="K28" s="8"/>
      <c r="L28" s="8"/>
      <c r="M28" s="8"/>
      <c r="N28" s="49"/>
      <c r="O28" s="49"/>
      <c r="P28" s="8"/>
      <c r="Q28" s="8"/>
      <c r="R28" s="8"/>
      <c r="S28" s="8"/>
      <c r="T28" s="8"/>
      <c r="U28" s="49"/>
      <c r="V28" s="49"/>
    </row>
    <row r="29" spans="1:22" ht="15.75" hidden="1" outlineLevel="7" x14ac:dyDescent="0.2">
      <c r="A29" s="9"/>
      <c r="B29" s="9"/>
      <c r="C29" s="79" t="s">
        <v>725</v>
      </c>
      <c r="D29" s="8"/>
      <c r="E29" s="49"/>
      <c r="F29" s="49"/>
      <c r="G29" s="49">
        <v>97615.593479999996</v>
      </c>
      <c r="H29" s="49">
        <f>SUM(F29:G29)</f>
        <v>97615.593479999996</v>
      </c>
      <c r="I29" s="49"/>
      <c r="J29" s="49">
        <f>SUM(H29:I29)</f>
        <v>97615.593479999996</v>
      </c>
      <c r="K29" s="8"/>
      <c r="L29" s="8"/>
      <c r="M29" s="8"/>
      <c r="N29" s="49"/>
      <c r="O29" s="49"/>
      <c r="P29" s="49"/>
      <c r="Q29" s="49">
        <f>SUM(O29:P29)</f>
        <v>0</v>
      </c>
      <c r="R29" s="8"/>
      <c r="S29" s="8"/>
      <c r="T29" s="8"/>
      <c r="U29" s="49"/>
      <c r="V29" s="49"/>
    </row>
    <row r="30" spans="1:22" ht="47.25" hidden="1" outlineLevel="7" x14ac:dyDescent="0.2">
      <c r="A30" s="5" t="s">
        <v>673</v>
      </c>
      <c r="B30" s="5"/>
      <c r="C30" s="23" t="s">
        <v>670</v>
      </c>
      <c r="D30" s="4"/>
      <c r="E30" s="4">
        <f t="shared" ref="E30:J30" si="20">E31</f>
        <v>3250</v>
      </c>
      <c r="F30" s="4">
        <f t="shared" si="20"/>
        <v>3250</v>
      </c>
      <c r="G30" s="4">
        <f t="shared" si="20"/>
        <v>0</v>
      </c>
      <c r="H30" s="4">
        <f t="shared" si="20"/>
        <v>3250</v>
      </c>
      <c r="I30" s="4">
        <f t="shared" si="20"/>
        <v>0</v>
      </c>
      <c r="J30" s="4">
        <f t="shared" si="20"/>
        <v>3250</v>
      </c>
      <c r="K30" s="8"/>
      <c r="L30" s="8"/>
      <c r="M30" s="8"/>
      <c r="N30" s="4">
        <f t="shared" ref="N30:Q30" si="21">N31</f>
        <v>0</v>
      </c>
      <c r="O30" s="4">
        <f t="shared" si="21"/>
        <v>0</v>
      </c>
      <c r="P30" s="4">
        <f t="shared" si="21"/>
        <v>0</v>
      </c>
      <c r="Q30" s="4">
        <f t="shared" si="21"/>
        <v>0</v>
      </c>
      <c r="R30" s="8"/>
      <c r="S30" s="8"/>
      <c r="T30" s="8"/>
      <c r="U30" s="4">
        <f t="shared" ref="U30:V30" si="22">U31</f>
        <v>0</v>
      </c>
      <c r="V30" s="4">
        <f t="shared" si="22"/>
        <v>0</v>
      </c>
    </row>
    <row r="31" spans="1:22" ht="31.5" hidden="1" outlineLevel="7" x14ac:dyDescent="0.2">
      <c r="A31" s="13" t="s">
        <v>673</v>
      </c>
      <c r="B31" s="13" t="s">
        <v>92</v>
      </c>
      <c r="C31" s="18" t="s">
        <v>93</v>
      </c>
      <c r="D31" s="4"/>
      <c r="E31" s="8">
        <v>3250</v>
      </c>
      <c r="F31" s="8">
        <f t="shared" ref="F31" si="23">SUM(D31:E31)</f>
        <v>3250</v>
      </c>
      <c r="G31" s="8"/>
      <c r="H31" s="8">
        <f t="shared" ref="H31:H33" si="24">SUM(F31:G31)</f>
        <v>3250</v>
      </c>
      <c r="I31" s="8"/>
      <c r="J31" s="8">
        <f t="shared" ref="J31" si="25">SUM(H31:I31)</f>
        <v>3250</v>
      </c>
      <c r="K31" s="8"/>
      <c r="L31" s="8"/>
      <c r="M31" s="8"/>
      <c r="N31" s="8"/>
      <c r="O31" s="8">
        <f t="shared" ref="O31" si="26">SUM(M31:N31)</f>
        <v>0</v>
      </c>
      <c r="P31" s="8"/>
      <c r="Q31" s="8">
        <f t="shared" ref="Q31" si="27">SUM(O31:P31)</f>
        <v>0</v>
      </c>
      <c r="R31" s="8"/>
      <c r="S31" s="8"/>
      <c r="T31" s="8"/>
      <c r="U31" s="8"/>
      <c r="V31" s="8">
        <f t="shared" ref="V31" si="28">SUM(T31:U31)</f>
        <v>0</v>
      </c>
    </row>
    <row r="32" spans="1:22" ht="47.25" hidden="1" outlineLevel="7" x14ac:dyDescent="0.2">
      <c r="A32" s="5" t="s">
        <v>673</v>
      </c>
      <c r="B32" s="5"/>
      <c r="C32" s="23" t="s">
        <v>735</v>
      </c>
      <c r="D32" s="4"/>
      <c r="E32" s="8"/>
      <c r="F32" s="8"/>
      <c r="G32" s="4">
        <f t="shared" ref="G32:J32" si="29">G33</f>
        <v>250</v>
      </c>
      <c r="H32" s="4">
        <f t="shared" si="29"/>
        <v>250</v>
      </c>
      <c r="I32" s="4">
        <f t="shared" si="29"/>
        <v>0</v>
      </c>
      <c r="J32" s="4">
        <f t="shared" si="29"/>
        <v>250</v>
      </c>
      <c r="K32" s="8"/>
      <c r="L32" s="8"/>
      <c r="M32" s="8"/>
      <c r="N32" s="8"/>
      <c r="O32" s="8"/>
      <c r="P32" s="4">
        <f t="shared" ref="P32:Q32" si="30">P33</f>
        <v>0</v>
      </c>
      <c r="Q32" s="4">
        <f t="shared" si="30"/>
        <v>0</v>
      </c>
      <c r="R32" s="8"/>
      <c r="S32" s="8"/>
      <c r="T32" s="8"/>
      <c r="U32" s="8"/>
      <c r="V32" s="8"/>
    </row>
    <row r="33" spans="1:22" ht="31.5" hidden="1" outlineLevel="7" x14ac:dyDescent="0.2">
      <c r="A33" s="13" t="s">
        <v>673</v>
      </c>
      <c r="B33" s="13" t="s">
        <v>92</v>
      </c>
      <c r="C33" s="18" t="s">
        <v>93</v>
      </c>
      <c r="D33" s="4"/>
      <c r="E33" s="8"/>
      <c r="F33" s="8"/>
      <c r="G33" s="8">
        <v>250</v>
      </c>
      <c r="H33" s="8">
        <f t="shared" si="24"/>
        <v>250</v>
      </c>
      <c r="I33" s="8"/>
      <c r="J33" s="8">
        <f t="shared" ref="J33" si="31">SUM(H33:I33)</f>
        <v>250</v>
      </c>
      <c r="K33" s="8"/>
      <c r="L33" s="8"/>
      <c r="M33" s="8"/>
      <c r="N33" s="8"/>
      <c r="O33" s="8"/>
      <c r="P33" s="8"/>
      <c r="Q33" s="8">
        <f t="shared" ref="Q33" si="32">SUM(O33:P33)</f>
        <v>0</v>
      </c>
      <c r="R33" s="8"/>
      <c r="S33" s="8"/>
      <c r="T33" s="8"/>
      <c r="U33" s="8"/>
      <c r="V33" s="8"/>
    </row>
    <row r="34" spans="1:22" ht="47.25" hidden="1" outlineLevel="7" x14ac:dyDescent="0.2">
      <c r="A34" s="47" t="s">
        <v>673</v>
      </c>
      <c r="B34" s="47"/>
      <c r="C34" s="45" t="s">
        <v>708</v>
      </c>
      <c r="D34" s="4"/>
      <c r="E34" s="8"/>
      <c r="F34" s="8"/>
      <c r="G34" s="20">
        <f t="shared" ref="G34:J34" si="33">G35</f>
        <v>10500</v>
      </c>
      <c r="H34" s="20">
        <f t="shared" si="33"/>
        <v>10500</v>
      </c>
      <c r="I34" s="20">
        <f t="shared" si="33"/>
        <v>0</v>
      </c>
      <c r="J34" s="20">
        <f t="shared" si="33"/>
        <v>10500</v>
      </c>
      <c r="K34" s="8"/>
      <c r="L34" s="8"/>
      <c r="M34" s="8"/>
      <c r="N34" s="8"/>
      <c r="O34" s="8"/>
      <c r="P34" s="20">
        <f t="shared" ref="P34:Q34" si="34">P35</f>
        <v>0</v>
      </c>
      <c r="Q34" s="20">
        <f t="shared" si="34"/>
        <v>0</v>
      </c>
      <c r="R34" s="8"/>
      <c r="S34" s="8"/>
      <c r="T34" s="8"/>
      <c r="U34" s="8"/>
      <c r="V34" s="8"/>
    </row>
    <row r="35" spans="1:22" ht="31.5" hidden="1" outlineLevel="7" x14ac:dyDescent="0.2">
      <c r="A35" s="46" t="s">
        <v>673</v>
      </c>
      <c r="B35" s="46" t="s">
        <v>92</v>
      </c>
      <c r="C35" s="50" t="s">
        <v>93</v>
      </c>
      <c r="D35" s="4"/>
      <c r="E35" s="8"/>
      <c r="F35" s="8"/>
      <c r="G35" s="7">
        <v>10500</v>
      </c>
      <c r="H35" s="7">
        <f>SUM(F35:G35)</f>
        <v>10500</v>
      </c>
      <c r="I35" s="7"/>
      <c r="J35" s="7">
        <f>SUM(H35:I35)</f>
        <v>10500</v>
      </c>
      <c r="K35" s="8"/>
      <c r="L35" s="8"/>
      <c r="M35" s="8"/>
      <c r="N35" s="8"/>
      <c r="O35" s="8"/>
      <c r="P35" s="7"/>
      <c r="Q35" s="7">
        <f>SUM(O35:P35)</f>
        <v>0</v>
      </c>
      <c r="R35" s="8"/>
      <c r="S35" s="8"/>
      <c r="T35" s="8"/>
      <c r="U35" s="8"/>
      <c r="V35" s="8"/>
    </row>
    <row r="36" spans="1:22" ht="63" hidden="1" outlineLevel="7" x14ac:dyDescent="0.2">
      <c r="A36" s="47" t="s">
        <v>706</v>
      </c>
      <c r="B36" s="47"/>
      <c r="C36" s="45" t="s">
        <v>707</v>
      </c>
      <c r="D36" s="4"/>
      <c r="E36" s="8"/>
      <c r="F36" s="8"/>
      <c r="G36" s="20">
        <f t="shared" ref="G36:I36" si="35">G37</f>
        <v>3500</v>
      </c>
      <c r="H36" s="20">
        <f>H37</f>
        <v>3500</v>
      </c>
      <c r="I36" s="20">
        <f t="shared" si="35"/>
        <v>0</v>
      </c>
      <c r="J36" s="20">
        <f>J37</f>
        <v>3500</v>
      </c>
      <c r="K36" s="8"/>
      <c r="L36" s="8"/>
      <c r="M36" s="8"/>
      <c r="N36" s="8"/>
      <c r="O36" s="8"/>
      <c r="P36" s="20">
        <f t="shared" ref="P36" si="36">P37</f>
        <v>0</v>
      </c>
      <c r="Q36" s="20">
        <f>Q37</f>
        <v>0</v>
      </c>
      <c r="R36" s="8"/>
      <c r="S36" s="8"/>
      <c r="T36" s="8"/>
      <c r="U36" s="8"/>
      <c r="V36" s="8"/>
    </row>
    <row r="37" spans="1:22" ht="31.5" hidden="1" outlineLevel="7" x14ac:dyDescent="0.2">
      <c r="A37" s="46" t="s">
        <v>706</v>
      </c>
      <c r="B37" s="46" t="s">
        <v>92</v>
      </c>
      <c r="C37" s="50" t="s">
        <v>93</v>
      </c>
      <c r="D37" s="4"/>
      <c r="E37" s="8"/>
      <c r="F37" s="8"/>
      <c r="G37" s="7">
        <v>3500</v>
      </c>
      <c r="H37" s="7">
        <f>SUM(F37:G37)</f>
        <v>3500</v>
      </c>
      <c r="I37" s="7"/>
      <c r="J37" s="7">
        <f>SUM(H37:I37)</f>
        <v>3500</v>
      </c>
      <c r="K37" s="8"/>
      <c r="L37" s="8"/>
      <c r="M37" s="8"/>
      <c r="N37" s="8"/>
      <c r="O37" s="8"/>
      <c r="P37" s="7"/>
      <c r="Q37" s="7">
        <f>SUM(O37:P37)</f>
        <v>0</v>
      </c>
      <c r="R37" s="8"/>
      <c r="S37" s="8"/>
      <c r="T37" s="8"/>
      <c r="U37" s="8"/>
      <c r="V37" s="8"/>
    </row>
    <row r="38" spans="1:22" s="107" customFormat="1" ht="47.25" hidden="1" outlineLevel="5" x14ac:dyDescent="0.25">
      <c r="A38" s="47" t="s">
        <v>387</v>
      </c>
      <c r="B38" s="47"/>
      <c r="C38" s="70" t="s">
        <v>388</v>
      </c>
      <c r="D38" s="20">
        <f>D39</f>
        <v>4372.8</v>
      </c>
      <c r="E38" s="20">
        <f t="shared" ref="E38:I38" si="37">E39</f>
        <v>0</v>
      </c>
      <c r="F38" s="20">
        <f t="shared" si="37"/>
        <v>4372.8</v>
      </c>
      <c r="G38" s="20">
        <f t="shared" si="37"/>
        <v>0</v>
      </c>
      <c r="H38" s="20">
        <f>H39</f>
        <v>4372.8</v>
      </c>
      <c r="I38" s="20">
        <f t="shared" si="37"/>
        <v>0</v>
      </c>
      <c r="J38" s="20">
        <f>J39</f>
        <v>4372.8</v>
      </c>
      <c r="K38" s="20">
        <f>K39</f>
        <v>0</v>
      </c>
      <c r="L38" s="20">
        <f t="shared" ref="L38" si="38">L39</f>
        <v>0</v>
      </c>
      <c r="M38" s="20"/>
      <c r="N38" s="20">
        <f t="shared" ref="N38:P38" si="39">N39</f>
        <v>0</v>
      </c>
      <c r="O38" s="20">
        <f t="shared" si="39"/>
        <v>0</v>
      </c>
      <c r="P38" s="20">
        <f t="shared" si="39"/>
        <v>0</v>
      </c>
      <c r="Q38" s="20">
        <f>Q39</f>
        <v>0</v>
      </c>
      <c r="R38" s="20">
        <f>R39</f>
        <v>0</v>
      </c>
      <c r="S38" s="20">
        <f t="shared" ref="S38" si="40">S39</f>
        <v>0</v>
      </c>
      <c r="T38" s="20"/>
      <c r="U38" s="20">
        <f t="shared" ref="U38:V38" si="41">U39</f>
        <v>0</v>
      </c>
      <c r="V38" s="20">
        <f t="shared" si="41"/>
        <v>0</v>
      </c>
    </row>
    <row r="39" spans="1:22" s="107" customFormat="1" ht="31.5" hidden="1" outlineLevel="7" x14ac:dyDescent="0.25">
      <c r="A39" s="46" t="s">
        <v>387</v>
      </c>
      <c r="B39" s="46" t="s">
        <v>92</v>
      </c>
      <c r="C39" s="72" t="s">
        <v>93</v>
      </c>
      <c r="D39" s="7">
        <v>4372.8</v>
      </c>
      <c r="E39" s="8"/>
      <c r="F39" s="7">
        <f>SUM(D39:E39)</f>
        <v>4372.8</v>
      </c>
      <c r="G39" s="8"/>
      <c r="H39" s="7">
        <f>SUM(F39:G39)</f>
        <v>4372.8</v>
      </c>
      <c r="I39" s="8"/>
      <c r="J39" s="7">
        <f>SUM(H39:I39)</f>
        <v>4372.8</v>
      </c>
      <c r="K39" s="7"/>
      <c r="L39" s="8"/>
      <c r="M39" s="8"/>
      <c r="N39" s="8"/>
      <c r="O39" s="7">
        <f>SUM(M39:N39)</f>
        <v>0</v>
      </c>
      <c r="P39" s="8"/>
      <c r="Q39" s="7">
        <f>SUM(O39:P39)</f>
        <v>0</v>
      </c>
      <c r="R39" s="7"/>
      <c r="S39" s="8"/>
      <c r="T39" s="8"/>
      <c r="U39" s="8"/>
      <c r="V39" s="7">
        <f>SUM(T39:U39)</f>
        <v>0</v>
      </c>
    </row>
    <row r="40" spans="1:22" s="107" customFormat="1" ht="63" hidden="1" outlineLevel="5" x14ac:dyDescent="0.25">
      <c r="A40" s="47" t="s">
        <v>389</v>
      </c>
      <c r="B40" s="47"/>
      <c r="C40" s="70" t="s">
        <v>390</v>
      </c>
      <c r="D40" s="20">
        <f>D41</f>
        <v>2450</v>
      </c>
      <c r="E40" s="20">
        <f t="shared" ref="E40:J40" si="42">E41</f>
        <v>0</v>
      </c>
      <c r="F40" s="20">
        <f t="shared" si="42"/>
        <v>2450</v>
      </c>
      <c r="G40" s="20">
        <f t="shared" si="42"/>
        <v>0</v>
      </c>
      <c r="H40" s="20">
        <f t="shared" si="42"/>
        <v>2450</v>
      </c>
      <c r="I40" s="20">
        <f t="shared" si="42"/>
        <v>0</v>
      </c>
      <c r="J40" s="20">
        <f t="shared" si="42"/>
        <v>2450</v>
      </c>
      <c r="K40" s="20">
        <f>K41</f>
        <v>1400</v>
      </c>
      <c r="L40" s="20">
        <f t="shared" ref="L40:Q40" si="43">L41</f>
        <v>0</v>
      </c>
      <c r="M40" s="20">
        <f t="shared" si="43"/>
        <v>1400</v>
      </c>
      <c r="N40" s="20">
        <f t="shared" si="43"/>
        <v>0</v>
      </c>
      <c r="O40" s="20">
        <f t="shared" si="43"/>
        <v>1400</v>
      </c>
      <c r="P40" s="20">
        <f t="shared" si="43"/>
        <v>0</v>
      </c>
      <c r="Q40" s="20">
        <f t="shared" si="43"/>
        <v>1400</v>
      </c>
      <c r="R40" s="20">
        <f>R41</f>
        <v>1050</v>
      </c>
      <c r="S40" s="20">
        <f t="shared" ref="S40:V40" si="44">S41</f>
        <v>0</v>
      </c>
      <c r="T40" s="20">
        <f t="shared" si="44"/>
        <v>1050</v>
      </c>
      <c r="U40" s="20">
        <f t="shared" si="44"/>
        <v>0</v>
      </c>
      <c r="V40" s="20">
        <f t="shared" si="44"/>
        <v>1050</v>
      </c>
    </row>
    <row r="41" spans="1:22" s="107" customFormat="1" ht="31.5" hidden="1" outlineLevel="7" x14ac:dyDescent="0.25">
      <c r="A41" s="46" t="s">
        <v>389</v>
      </c>
      <c r="B41" s="46" t="s">
        <v>92</v>
      </c>
      <c r="C41" s="72" t="s">
        <v>93</v>
      </c>
      <c r="D41" s="7">
        <v>2450</v>
      </c>
      <c r="E41" s="8"/>
      <c r="F41" s="7">
        <f>SUM(D41:E41)</f>
        <v>2450</v>
      </c>
      <c r="G41" s="8"/>
      <c r="H41" s="7">
        <f>SUM(F41:G41)</f>
        <v>2450</v>
      </c>
      <c r="I41" s="8"/>
      <c r="J41" s="7">
        <f>SUM(H41:I41)</f>
        <v>2450</v>
      </c>
      <c r="K41" s="7">
        <v>1400</v>
      </c>
      <c r="L41" s="7"/>
      <c r="M41" s="7">
        <f>SUM(K41:L41)</f>
        <v>1400</v>
      </c>
      <c r="N41" s="8"/>
      <c r="O41" s="7">
        <f>SUM(M41:N41)</f>
        <v>1400</v>
      </c>
      <c r="P41" s="8"/>
      <c r="Q41" s="7">
        <f>SUM(O41:P41)</f>
        <v>1400</v>
      </c>
      <c r="R41" s="7">
        <v>1050</v>
      </c>
      <c r="S41" s="7"/>
      <c r="T41" s="7">
        <f>SUM(R41:S41)</f>
        <v>1050</v>
      </c>
      <c r="U41" s="8"/>
      <c r="V41" s="7">
        <f>SUM(T41:U41)</f>
        <v>1050</v>
      </c>
    </row>
    <row r="42" spans="1:22" ht="47.25" hidden="1" outlineLevel="4" x14ac:dyDescent="0.25">
      <c r="A42" s="5" t="s">
        <v>405</v>
      </c>
      <c r="B42" s="5"/>
      <c r="C42" s="69" t="s">
        <v>406</v>
      </c>
      <c r="D42" s="4">
        <f>D43+D47+D50</f>
        <v>604.70000000000005</v>
      </c>
      <c r="E42" s="4">
        <f t="shared" ref="E42:V42" si="45">E43+E47+E50</f>
        <v>0</v>
      </c>
      <c r="F42" s="4">
        <f t="shared" si="45"/>
        <v>604.70000000000005</v>
      </c>
      <c r="G42" s="4">
        <f t="shared" si="45"/>
        <v>0</v>
      </c>
      <c r="H42" s="4">
        <f t="shared" si="45"/>
        <v>604.70000000000005</v>
      </c>
      <c r="I42" s="4">
        <f t="shared" ref="I42:J42" si="46">I43+I47+I50</f>
        <v>0</v>
      </c>
      <c r="J42" s="4">
        <f t="shared" si="46"/>
        <v>604.70000000000005</v>
      </c>
      <c r="K42" s="4">
        <f t="shared" si="45"/>
        <v>604.70000000000005</v>
      </c>
      <c r="L42" s="4">
        <f t="shared" si="45"/>
        <v>0</v>
      </c>
      <c r="M42" s="4">
        <f t="shared" si="45"/>
        <v>604.70000000000005</v>
      </c>
      <c r="N42" s="4">
        <f t="shared" si="45"/>
        <v>0</v>
      </c>
      <c r="O42" s="4">
        <f t="shared" si="45"/>
        <v>604.70000000000005</v>
      </c>
      <c r="P42" s="4">
        <f t="shared" si="45"/>
        <v>0</v>
      </c>
      <c r="Q42" s="4">
        <f t="shared" si="45"/>
        <v>604.70000000000005</v>
      </c>
      <c r="R42" s="4">
        <f t="shared" si="45"/>
        <v>604.70000000000005</v>
      </c>
      <c r="S42" s="4">
        <f t="shared" si="45"/>
        <v>0</v>
      </c>
      <c r="T42" s="4">
        <f t="shared" si="45"/>
        <v>604.70000000000005</v>
      </c>
      <c r="U42" s="4">
        <f t="shared" si="45"/>
        <v>0</v>
      </c>
      <c r="V42" s="4">
        <f t="shared" si="45"/>
        <v>604.70000000000005</v>
      </c>
    </row>
    <row r="43" spans="1:22" ht="15.75" hidden="1" outlineLevel="5" x14ac:dyDescent="0.25">
      <c r="A43" s="5" t="s">
        <v>424</v>
      </c>
      <c r="B43" s="5"/>
      <c r="C43" s="69" t="s">
        <v>425</v>
      </c>
      <c r="D43" s="4">
        <f>D44+D45+D46</f>
        <v>407.4</v>
      </c>
      <c r="E43" s="4">
        <f t="shared" ref="E43:H43" si="47">E44+E45+E46</f>
        <v>0</v>
      </c>
      <c r="F43" s="4">
        <f t="shared" si="47"/>
        <v>407.4</v>
      </c>
      <c r="G43" s="4">
        <f t="shared" si="47"/>
        <v>0</v>
      </c>
      <c r="H43" s="4">
        <f t="shared" si="47"/>
        <v>407.4</v>
      </c>
      <c r="I43" s="4">
        <f t="shared" ref="I43:J43" si="48">I44+I45+I46</f>
        <v>0</v>
      </c>
      <c r="J43" s="4">
        <f t="shared" si="48"/>
        <v>407.4</v>
      </c>
      <c r="K43" s="4">
        <f>K44+K45+K46</f>
        <v>407.4</v>
      </c>
      <c r="L43" s="4">
        <f t="shared" ref="L43:Q43" si="49">L44+L45+L46</f>
        <v>0</v>
      </c>
      <c r="M43" s="4">
        <f t="shared" si="49"/>
        <v>407.4</v>
      </c>
      <c r="N43" s="4">
        <f t="shared" si="49"/>
        <v>0</v>
      </c>
      <c r="O43" s="4">
        <f t="shared" si="49"/>
        <v>407.4</v>
      </c>
      <c r="P43" s="4">
        <f t="shared" si="49"/>
        <v>0</v>
      </c>
      <c r="Q43" s="4">
        <f t="shared" si="49"/>
        <v>407.4</v>
      </c>
      <c r="R43" s="4">
        <f>R44+R45+R46</f>
        <v>407.4</v>
      </c>
      <c r="S43" s="4">
        <f t="shared" ref="S43:V43" si="50">S44+S45+S46</f>
        <v>0</v>
      </c>
      <c r="T43" s="4">
        <f t="shared" si="50"/>
        <v>407.4</v>
      </c>
      <c r="U43" s="4">
        <f t="shared" si="50"/>
        <v>0</v>
      </c>
      <c r="V43" s="4">
        <f t="shared" si="50"/>
        <v>407.4</v>
      </c>
    </row>
    <row r="44" spans="1:22" ht="31.5" hidden="1" outlineLevel="7" x14ac:dyDescent="0.25">
      <c r="A44" s="13" t="s">
        <v>424</v>
      </c>
      <c r="B44" s="13" t="s">
        <v>11</v>
      </c>
      <c r="C44" s="67" t="s">
        <v>12</v>
      </c>
      <c r="D44" s="8">
        <v>69</v>
      </c>
      <c r="E44" s="8"/>
      <c r="F44" s="8">
        <f t="shared" ref="F44:F46" si="51">SUM(D44:E44)</f>
        <v>69</v>
      </c>
      <c r="G44" s="8"/>
      <c r="H44" s="8">
        <f t="shared" ref="H44:H46" si="52">SUM(F44:G44)</f>
        <v>69</v>
      </c>
      <c r="I44" s="8"/>
      <c r="J44" s="8">
        <f t="shared" ref="J44:J46" si="53">SUM(H44:I44)</f>
        <v>69</v>
      </c>
      <c r="K44" s="8">
        <v>69</v>
      </c>
      <c r="L44" s="8"/>
      <c r="M44" s="8">
        <f t="shared" ref="M44:M46" si="54">SUM(K44:L44)</f>
        <v>69</v>
      </c>
      <c r="N44" s="8"/>
      <c r="O44" s="8">
        <f t="shared" ref="O44:O46" si="55">SUM(M44:N44)</f>
        <v>69</v>
      </c>
      <c r="P44" s="8"/>
      <c r="Q44" s="8">
        <f t="shared" ref="Q44:Q46" si="56">SUM(O44:P44)</f>
        <v>69</v>
      </c>
      <c r="R44" s="8">
        <v>69</v>
      </c>
      <c r="S44" s="8"/>
      <c r="T44" s="8">
        <f t="shared" ref="T44:T46" si="57">SUM(R44:S44)</f>
        <v>69</v>
      </c>
      <c r="U44" s="8"/>
      <c r="V44" s="8">
        <f t="shared" ref="V44:V46" si="58">SUM(T44:U44)</f>
        <v>69</v>
      </c>
    </row>
    <row r="45" spans="1:22" ht="15.75" hidden="1" outlineLevel="7" x14ac:dyDescent="0.25">
      <c r="A45" s="13" t="s">
        <v>424</v>
      </c>
      <c r="B45" s="13" t="s">
        <v>33</v>
      </c>
      <c r="C45" s="67" t="s">
        <v>34</v>
      </c>
      <c r="D45" s="8">
        <v>38.4</v>
      </c>
      <c r="E45" s="8"/>
      <c r="F45" s="8">
        <f t="shared" si="51"/>
        <v>38.4</v>
      </c>
      <c r="G45" s="8"/>
      <c r="H45" s="8">
        <f t="shared" si="52"/>
        <v>38.4</v>
      </c>
      <c r="I45" s="8"/>
      <c r="J45" s="8">
        <f t="shared" si="53"/>
        <v>38.4</v>
      </c>
      <c r="K45" s="8">
        <v>38.4</v>
      </c>
      <c r="L45" s="8"/>
      <c r="M45" s="8">
        <f t="shared" si="54"/>
        <v>38.4</v>
      </c>
      <c r="N45" s="8"/>
      <c r="O45" s="8">
        <f t="shared" si="55"/>
        <v>38.4</v>
      </c>
      <c r="P45" s="8"/>
      <c r="Q45" s="8">
        <f t="shared" si="56"/>
        <v>38.4</v>
      </c>
      <c r="R45" s="8">
        <v>38.4</v>
      </c>
      <c r="S45" s="8"/>
      <c r="T45" s="8">
        <f t="shared" si="57"/>
        <v>38.4</v>
      </c>
      <c r="U45" s="8"/>
      <c r="V45" s="8">
        <f t="shared" si="58"/>
        <v>38.4</v>
      </c>
    </row>
    <row r="46" spans="1:22" ht="31.5" hidden="1" outlineLevel="7" x14ac:dyDescent="0.25">
      <c r="A46" s="13" t="s">
        <v>424</v>
      </c>
      <c r="B46" s="13" t="s">
        <v>92</v>
      </c>
      <c r="C46" s="67" t="s">
        <v>93</v>
      </c>
      <c r="D46" s="8">
        <v>300</v>
      </c>
      <c r="E46" s="8"/>
      <c r="F46" s="8">
        <f t="shared" si="51"/>
        <v>300</v>
      </c>
      <c r="G46" s="8"/>
      <c r="H46" s="8">
        <f t="shared" si="52"/>
        <v>300</v>
      </c>
      <c r="I46" s="8"/>
      <c r="J46" s="8">
        <f t="shared" si="53"/>
        <v>300</v>
      </c>
      <c r="K46" s="8">
        <v>300</v>
      </c>
      <c r="L46" s="8"/>
      <c r="M46" s="8">
        <f t="shared" si="54"/>
        <v>300</v>
      </c>
      <c r="N46" s="8"/>
      <c r="O46" s="8">
        <f t="shared" si="55"/>
        <v>300</v>
      </c>
      <c r="P46" s="8"/>
      <c r="Q46" s="8">
        <f t="shared" si="56"/>
        <v>300</v>
      </c>
      <c r="R46" s="8">
        <v>300</v>
      </c>
      <c r="S46" s="8"/>
      <c r="T46" s="8">
        <f t="shared" si="57"/>
        <v>300</v>
      </c>
      <c r="U46" s="8"/>
      <c r="V46" s="8">
        <f t="shared" si="58"/>
        <v>300</v>
      </c>
    </row>
    <row r="47" spans="1:22" ht="31.5" hidden="1" outlineLevel="5" x14ac:dyDescent="0.25">
      <c r="A47" s="5" t="s">
        <v>426</v>
      </c>
      <c r="B47" s="5"/>
      <c r="C47" s="69" t="s">
        <v>427</v>
      </c>
      <c r="D47" s="4">
        <f>D49+D48</f>
        <v>97.3</v>
      </c>
      <c r="E47" s="4">
        <f t="shared" ref="E47:H47" si="59">E49+E48</f>
        <v>0</v>
      </c>
      <c r="F47" s="4">
        <f t="shared" si="59"/>
        <v>97.3</v>
      </c>
      <c r="G47" s="4">
        <f t="shared" si="59"/>
        <v>0</v>
      </c>
      <c r="H47" s="4">
        <f t="shared" si="59"/>
        <v>97.3</v>
      </c>
      <c r="I47" s="4">
        <f t="shared" ref="I47:J47" si="60">I49+I48</f>
        <v>0</v>
      </c>
      <c r="J47" s="4">
        <f t="shared" si="60"/>
        <v>97.3</v>
      </c>
      <c r="K47" s="4">
        <f>K49+K48</f>
        <v>97.3</v>
      </c>
      <c r="L47" s="4">
        <f t="shared" ref="L47:Q47" si="61">L49+L48</f>
        <v>0</v>
      </c>
      <c r="M47" s="4">
        <f t="shared" si="61"/>
        <v>97.3</v>
      </c>
      <c r="N47" s="4">
        <f t="shared" si="61"/>
        <v>0</v>
      </c>
      <c r="O47" s="4">
        <f t="shared" si="61"/>
        <v>97.3</v>
      </c>
      <c r="P47" s="4">
        <f t="shared" si="61"/>
        <v>0</v>
      </c>
      <c r="Q47" s="4">
        <f t="shared" si="61"/>
        <v>97.3</v>
      </c>
      <c r="R47" s="4">
        <f>R49+R48</f>
        <v>97.3</v>
      </c>
      <c r="S47" s="4">
        <f t="shared" ref="S47:V47" si="62">S49+S48</f>
        <v>0</v>
      </c>
      <c r="T47" s="4">
        <f t="shared" si="62"/>
        <v>97.3</v>
      </c>
      <c r="U47" s="4">
        <f t="shared" si="62"/>
        <v>0</v>
      </c>
      <c r="V47" s="4">
        <f t="shared" si="62"/>
        <v>97.3</v>
      </c>
    </row>
    <row r="48" spans="1:22" ht="31.5" hidden="1" outlineLevel="5" x14ac:dyDescent="0.25">
      <c r="A48" s="13" t="s">
        <v>426</v>
      </c>
      <c r="B48" s="13" t="s">
        <v>11</v>
      </c>
      <c r="C48" s="67" t="s">
        <v>12</v>
      </c>
      <c r="D48" s="8">
        <v>20.8</v>
      </c>
      <c r="E48" s="8">
        <v>-20.8</v>
      </c>
      <c r="F48" s="8">
        <f t="shared" ref="F48:F49" si="63">SUM(D48:E48)</f>
        <v>0</v>
      </c>
      <c r="G48" s="8"/>
      <c r="H48" s="8">
        <f t="shared" ref="H48:H49" si="64">SUM(F48:G48)</f>
        <v>0</v>
      </c>
      <c r="I48" s="8"/>
      <c r="J48" s="8">
        <f t="shared" ref="J48:J49" si="65">SUM(H48:I48)</f>
        <v>0</v>
      </c>
      <c r="K48" s="8">
        <v>20.8</v>
      </c>
      <c r="L48" s="8">
        <v>-20.8</v>
      </c>
      <c r="M48" s="8">
        <f t="shared" ref="M48:M49" si="66">SUM(K48:L48)</f>
        <v>0</v>
      </c>
      <c r="N48" s="8"/>
      <c r="O48" s="8">
        <f t="shared" ref="O48:O49" si="67">SUM(M48:N48)</f>
        <v>0</v>
      </c>
      <c r="P48" s="8"/>
      <c r="Q48" s="8">
        <f t="shared" ref="Q48:Q49" si="68">SUM(O48:P48)</f>
        <v>0</v>
      </c>
      <c r="R48" s="8">
        <v>20.8</v>
      </c>
      <c r="S48" s="8">
        <v>-20.8</v>
      </c>
      <c r="T48" s="8">
        <f t="shared" ref="T48:T49" si="69">SUM(R48:S48)</f>
        <v>0</v>
      </c>
      <c r="U48" s="8"/>
      <c r="V48" s="8">
        <f t="shared" ref="V48:V49" si="70">SUM(T48:U48)</f>
        <v>0</v>
      </c>
    </row>
    <row r="49" spans="1:22" ht="31.5" hidden="1" outlineLevel="7" x14ac:dyDescent="0.25">
      <c r="A49" s="13" t="s">
        <v>426</v>
      </c>
      <c r="B49" s="13" t="s">
        <v>92</v>
      </c>
      <c r="C49" s="67" t="s">
        <v>93</v>
      </c>
      <c r="D49" s="8">
        <v>76.5</v>
      </c>
      <c r="E49" s="8">
        <v>20.8</v>
      </c>
      <c r="F49" s="8">
        <f t="shared" si="63"/>
        <v>97.3</v>
      </c>
      <c r="G49" s="8"/>
      <c r="H49" s="8">
        <f t="shared" si="64"/>
        <v>97.3</v>
      </c>
      <c r="I49" s="8"/>
      <c r="J49" s="8">
        <f t="shared" si="65"/>
        <v>97.3</v>
      </c>
      <c r="K49" s="8">
        <v>76.5</v>
      </c>
      <c r="L49" s="8">
        <v>20.8</v>
      </c>
      <c r="M49" s="8">
        <f t="shared" si="66"/>
        <v>97.3</v>
      </c>
      <c r="N49" s="8"/>
      <c r="O49" s="8">
        <f t="shared" si="67"/>
        <v>97.3</v>
      </c>
      <c r="P49" s="8"/>
      <c r="Q49" s="8">
        <f t="shared" si="68"/>
        <v>97.3</v>
      </c>
      <c r="R49" s="8">
        <v>76.5</v>
      </c>
      <c r="S49" s="8">
        <v>20.8</v>
      </c>
      <c r="T49" s="8">
        <f t="shared" si="69"/>
        <v>97.3</v>
      </c>
      <c r="U49" s="8"/>
      <c r="V49" s="8">
        <f t="shared" si="70"/>
        <v>97.3</v>
      </c>
    </row>
    <row r="50" spans="1:22" ht="15.75" hidden="1" outlineLevel="5" x14ac:dyDescent="0.25">
      <c r="A50" s="5" t="s">
        <v>428</v>
      </c>
      <c r="B50" s="5"/>
      <c r="C50" s="69" t="s">
        <v>429</v>
      </c>
      <c r="D50" s="4">
        <f>D51+D52</f>
        <v>100</v>
      </c>
      <c r="E50" s="4">
        <f t="shared" ref="E50:H50" si="71">E51+E52</f>
        <v>0</v>
      </c>
      <c r="F50" s="4">
        <f t="shared" si="71"/>
        <v>100</v>
      </c>
      <c r="G50" s="4">
        <f t="shared" si="71"/>
        <v>0</v>
      </c>
      <c r="H50" s="4">
        <f t="shared" si="71"/>
        <v>100</v>
      </c>
      <c r="I50" s="4">
        <f t="shared" ref="I50:J50" si="72">I51+I52</f>
        <v>0</v>
      </c>
      <c r="J50" s="4">
        <f t="shared" si="72"/>
        <v>100</v>
      </c>
      <c r="K50" s="4">
        <f>K51+K52</f>
        <v>100</v>
      </c>
      <c r="L50" s="4">
        <f t="shared" ref="L50:Q50" si="73">L51+L52</f>
        <v>0</v>
      </c>
      <c r="M50" s="4">
        <f t="shared" si="73"/>
        <v>100</v>
      </c>
      <c r="N50" s="4">
        <f t="shared" si="73"/>
        <v>0</v>
      </c>
      <c r="O50" s="4">
        <f t="shared" si="73"/>
        <v>100</v>
      </c>
      <c r="P50" s="4">
        <f t="shared" si="73"/>
        <v>0</v>
      </c>
      <c r="Q50" s="4">
        <f t="shared" si="73"/>
        <v>100</v>
      </c>
      <c r="R50" s="4">
        <f>R51+R52</f>
        <v>100</v>
      </c>
      <c r="S50" s="4">
        <f t="shared" ref="S50:V50" si="74">S51+S52</f>
        <v>0</v>
      </c>
      <c r="T50" s="4">
        <f t="shared" si="74"/>
        <v>100</v>
      </c>
      <c r="U50" s="4">
        <f t="shared" si="74"/>
        <v>0</v>
      </c>
      <c r="V50" s="4">
        <f t="shared" si="74"/>
        <v>100</v>
      </c>
    </row>
    <row r="51" spans="1:22" ht="31.5" hidden="1" outlineLevel="7" x14ac:dyDescent="0.25">
      <c r="A51" s="13" t="s">
        <v>428</v>
      </c>
      <c r="B51" s="13" t="s">
        <v>11</v>
      </c>
      <c r="C51" s="67" t="s">
        <v>12</v>
      </c>
      <c r="D51" s="8">
        <v>25</v>
      </c>
      <c r="E51" s="8"/>
      <c r="F51" s="8">
        <f t="shared" ref="F51:F52" si="75">SUM(D51:E51)</f>
        <v>25</v>
      </c>
      <c r="G51" s="8"/>
      <c r="H51" s="8">
        <f t="shared" ref="H51:H52" si="76">SUM(F51:G51)</f>
        <v>25</v>
      </c>
      <c r="I51" s="8"/>
      <c r="J51" s="8">
        <f t="shared" ref="J51:J52" si="77">SUM(H51:I51)</f>
        <v>25</v>
      </c>
      <c r="K51" s="8">
        <v>25</v>
      </c>
      <c r="L51" s="8"/>
      <c r="M51" s="8">
        <f t="shared" ref="M51:M52" si="78">SUM(K51:L51)</f>
        <v>25</v>
      </c>
      <c r="N51" s="8"/>
      <c r="O51" s="8">
        <f t="shared" ref="O51:O52" si="79">SUM(M51:N51)</f>
        <v>25</v>
      </c>
      <c r="P51" s="8"/>
      <c r="Q51" s="8">
        <f t="shared" ref="Q51:Q52" si="80">SUM(O51:P51)</f>
        <v>25</v>
      </c>
      <c r="R51" s="8">
        <v>25</v>
      </c>
      <c r="S51" s="8"/>
      <c r="T51" s="8">
        <f t="shared" ref="T51:T52" si="81">SUM(R51:S51)</f>
        <v>25</v>
      </c>
      <c r="U51" s="8"/>
      <c r="V51" s="8">
        <f t="shared" ref="V51:V52" si="82">SUM(T51:U51)</f>
        <v>25</v>
      </c>
    </row>
    <row r="52" spans="1:22" ht="15.75" hidden="1" outlineLevel="7" x14ac:dyDescent="0.25">
      <c r="A52" s="13" t="s">
        <v>428</v>
      </c>
      <c r="B52" s="13" t="s">
        <v>33</v>
      </c>
      <c r="C52" s="67" t="s">
        <v>34</v>
      </c>
      <c r="D52" s="8">
        <v>75</v>
      </c>
      <c r="E52" s="8"/>
      <c r="F52" s="8">
        <f t="shared" si="75"/>
        <v>75</v>
      </c>
      <c r="G52" s="8"/>
      <c r="H52" s="8">
        <f t="shared" si="76"/>
        <v>75</v>
      </c>
      <c r="I52" s="8"/>
      <c r="J52" s="8">
        <f t="shared" si="77"/>
        <v>75</v>
      </c>
      <c r="K52" s="8">
        <v>75</v>
      </c>
      <c r="L52" s="8"/>
      <c r="M52" s="8">
        <f t="shared" si="78"/>
        <v>75</v>
      </c>
      <c r="N52" s="8"/>
      <c r="O52" s="8">
        <f t="shared" si="79"/>
        <v>75</v>
      </c>
      <c r="P52" s="8"/>
      <c r="Q52" s="8">
        <f t="shared" si="80"/>
        <v>75</v>
      </c>
      <c r="R52" s="8">
        <v>75</v>
      </c>
      <c r="S52" s="8"/>
      <c r="T52" s="8">
        <f t="shared" si="81"/>
        <v>75</v>
      </c>
      <c r="U52" s="8"/>
      <c r="V52" s="8">
        <f t="shared" si="82"/>
        <v>75</v>
      </c>
    </row>
    <row r="53" spans="1:22" ht="31.5" hidden="1" outlineLevel="4" x14ac:dyDescent="0.25">
      <c r="A53" s="5" t="s">
        <v>391</v>
      </c>
      <c r="B53" s="5"/>
      <c r="C53" s="69" t="s">
        <v>647</v>
      </c>
      <c r="D53" s="4">
        <f t="shared" ref="D53:U56" si="83">D54</f>
        <v>400</v>
      </c>
      <c r="E53" s="4">
        <f t="shared" si="83"/>
        <v>0</v>
      </c>
      <c r="F53" s="4">
        <f t="shared" si="83"/>
        <v>400</v>
      </c>
      <c r="G53" s="4">
        <f>G54+G56</f>
        <v>795</v>
      </c>
      <c r="H53" s="4">
        <f t="shared" ref="H53:U53" si="84">H54+H56</f>
        <v>1195</v>
      </c>
      <c r="I53" s="4">
        <f>I54+I56</f>
        <v>0</v>
      </c>
      <c r="J53" s="4">
        <f t="shared" ref="J53" si="85">J54+J56</f>
        <v>1195</v>
      </c>
      <c r="K53" s="4">
        <f t="shared" si="84"/>
        <v>0</v>
      </c>
      <c r="L53" s="4">
        <f t="shared" si="84"/>
        <v>0</v>
      </c>
      <c r="M53" s="4">
        <f t="shared" si="84"/>
        <v>0</v>
      </c>
      <c r="N53" s="4">
        <f t="shared" si="84"/>
        <v>0</v>
      </c>
      <c r="O53" s="4"/>
      <c r="P53" s="4">
        <f>P54+P56</f>
        <v>0</v>
      </c>
      <c r="Q53" s="4">
        <f t="shared" ref="Q53" si="86">Q54+Q56</f>
        <v>0</v>
      </c>
      <c r="R53" s="4">
        <f t="shared" si="84"/>
        <v>0</v>
      </c>
      <c r="S53" s="4">
        <f t="shared" si="84"/>
        <v>0</v>
      </c>
      <c r="T53" s="4">
        <f t="shared" si="84"/>
        <v>0</v>
      </c>
      <c r="U53" s="4">
        <f t="shared" si="84"/>
        <v>0</v>
      </c>
      <c r="V53" s="4"/>
    </row>
    <row r="54" spans="1:22" ht="47.25" hidden="1" outlineLevel="5" x14ac:dyDescent="0.25">
      <c r="A54" s="5" t="s">
        <v>392</v>
      </c>
      <c r="B54" s="5"/>
      <c r="C54" s="69" t="s">
        <v>393</v>
      </c>
      <c r="D54" s="4">
        <f t="shared" si="83"/>
        <v>400</v>
      </c>
      <c r="E54" s="4">
        <f t="shared" si="83"/>
        <v>0</v>
      </c>
      <c r="F54" s="4">
        <f t="shared" si="83"/>
        <v>400</v>
      </c>
      <c r="G54" s="4">
        <f t="shared" si="83"/>
        <v>200</v>
      </c>
      <c r="H54" s="4">
        <f t="shared" si="83"/>
        <v>600</v>
      </c>
      <c r="I54" s="4">
        <f t="shared" si="83"/>
        <v>0</v>
      </c>
      <c r="J54" s="4">
        <f t="shared" si="83"/>
        <v>600</v>
      </c>
      <c r="K54" s="4">
        <f t="shared" si="83"/>
        <v>0</v>
      </c>
      <c r="L54" s="4">
        <f t="shared" si="83"/>
        <v>0</v>
      </c>
      <c r="M54" s="4"/>
      <c r="N54" s="4">
        <f t="shared" si="83"/>
        <v>0</v>
      </c>
      <c r="O54" s="4"/>
      <c r="P54" s="4">
        <f t="shared" si="83"/>
        <v>0</v>
      </c>
      <c r="Q54" s="4">
        <f t="shared" si="83"/>
        <v>0</v>
      </c>
      <c r="R54" s="4">
        <f t="shared" si="83"/>
        <v>0</v>
      </c>
      <c r="S54" s="4">
        <f t="shared" si="83"/>
        <v>0</v>
      </c>
      <c r="T54" s="4"/>
      <c r="U54" s="4">
        <f t="shared" si="83"/>
        <v>0</v>
      </c>
      <c r="V54" s="4"/>
    </row>
    <row r="55" spans="1:22" ht="31.5" hidden="1" outlineLevel="7" x14ac:dyDescent="0.25">
      <c r="A55" s="13" t="s">
        <v>392</v>
      </c>
      <c r="B55" s="13" t="s">
        <v>92</v>
      </c>
      <c r="C55" s="67" t="s">
        <v>93</v>
      </c>
      <c r="D55" s="8">
        <v>400</v>
      </c>
      <c r="E55" s="8"/>
      <c r="F55" s="8">
        <f>SUM(D55:E55)</f>
        <v>400</v>
      </c>
      <c r="G55" s="8">
        <v>200</v>
      </c>
      <c r="H55" s="8">
        <f>SUM(F55:G55)</f>
        <v>600</v>
      </c>
      <c r="I55" s="8"/>
      <c r="J55" s="8">
        <f>SUM(H55:I55)</f>
        <v>600</v>
      </c>
      <c r="K55" s="8"/>
      <c r="L55" s="8"/>
      <c r="M55" s="8"/>
      <c r="N55" s="8"/>
      <c r="O55" s="8"/>
      <c r="P55" s="8"/>
      <c r="Q55" s="8">
        <f>SUM(O55:P55)</f>
        <v>0</v>
      </c>
      <c r="R55" s="8"/>
      <c r="S55" s="8"/>
      <c r="T55" s="8"/>
      <c r="U55" s="8"/>
      <c r="V55" s="8"/>
    </row>
    <row r="56" spans="1:22" ht="31.5" hidden="1" outlineLevel="7" x14ac:dyDescent="0.2">
      <c r="A56" s="10" t="s">
        <v>748</v>
      </c>
      <c r="B56" s="10" t="s">
        <v>700</v>
      </c>
      <c r="C56" s="81" t="s">
        <v>747</v>
      </c>
      <c r="D56" s="8"/>
      <c r="E56" s="8"/>
      <c r="F56" s="8"/>
      <c r="G56" s="4">
        <f t="shared" si="83"/>
        <v>595</v>
      </c>
      <c r="H56" s="4">
        <f t="shared" si="83"/>
        <v>595</v>
      </c>
      <c r="I56" s="4">
        <f t="shared" si="83"/>
        <v>0</v>
      </c>
      <c r="J56" s="4">
        <f t="shared" si="83"/>
        <v>595</v>
      </c>
      <c r="K56" s="8"/>
      <c r="L56" s="8"/>
      <c r="M56" s="8"/>
      <c r="N56" s="8"/>
      <c r="O56" s="8"/>
      <c r="P56" s="4">
        <f t="shared" si="83"/>
        <v>0</v>
      </c>
      <c r="Q56" s="4">
        <f t="shared" si="83"/>
        <v>0</v>
      </c>
      <c r="R56" s="8"/>
      <c r="S56" s="8"/>
      <c r="T56" s="8"/>
      <c r="U56" s="8"/>
      <c r="V56" s="8"/>
    </row>
    <row r="57" spans="1:22" ht="31.5" hidden="1" outlineLevel="7" x14ac:dyDescent="0.2">
      <c r="A57" s="9" t="s">
        <v>748</v>
      </c>
      <c r="B57" s="9" t="s">
        <v>92</v>
      </c>
      <c r="C57" s="79" t="s">
        <v>591</v>
      </c>
      <c r="D57" s="8"/>
      <c r="E57" s="8"/>
      <c r="F57" s="8"/>
      <c r="G57" s="8">
        <v>595</v>
      </c>
      <c r="H57" s="8">
        <f>SUM(F57:G57)</f>
        <v>595</v>
      </c>
      <c r="I57" s="8"/>
      <c r="J57" s="8">
        <f>SUM(H57:I57)</f>
        <v>595</v>
      </c>
      <c r="K57" s="8"/>
      <c r="L57" s="8"/>
      <c r="M57" s="8"/>
      <c r="N57" s="8"/>
      <c r="O57" s="8"/>
      <c r="P57" s="8"/>
      <c r="Q57" s="8">
        <f>SUM(O57:P57)</f>
        <v>0</v>
      </c>
      <c r="R57" s="8"/>
      <c r="S57" s="8"/>
      <c r="T57" s="8"/>
      <c r="U57" s="8"/>
      <c r="V57" s="8"/>
    </row>
    <row r="58" spans="1:22" ht="31.5" outlineLevel="3" collapsed="1" x14ac:dyDescent="0.25">
      <c r="A58" s="5" t="s">
        <v>394</v>
      </c>
      <c r="B58" s="5"/>
      <c r="C58" s="69" t="s">
        <v>395</v>
      </c>
      <c r="D58" s="4">
        <f>D59+D73</f>
        <v>1608353.16</v>
      </c>
      <c r="E58" s="4">
        <f t="shared" ref="E58:V58" si="87">E59+E73</f>
        <v>2513.8000000000002</v>
      </c>
      <c r="F58" s="4">
        <f t="shared" si="87"/>
        <v>1610866.96</v>
      </c>
      <c r="G58" s="4">
        <f t="shared" si="87"/>
        <v>87.188370000000006</v>
      </c>
      <c r="H58" s="4">
        <f t="shared" si="87"/>
        <v>1610954.1483700001</v>
      </c>
      <c r="I58" s="4">
        <f t="shared" ref="I58:J58" si="88">I59+I73</f>
        <v>2196.8879999999999</v>
      </c>
      <c r="J58" s="4">
        <f t="shared" si="88"/>
        <v>1613151.0363699999</v>
      </c>
      <c r="K58" s="4">
        <f t="shared" si="87"/>
        <v>1582647.3100000003</v>
      </c>
      <c r="L58" s="4">
        <f t="shared" si="87"/>
        <v>9771.5999999999985</v>
      </c>
      <c r="M58" s="4">
        <f t="shared" si="87"/>
        <v>1592418.9100000004</v>
      </c>
      <c r="N58" s="4">
        <f t="shared" si="87"/>
        <v>0</v>
      </c>
      <c r="O58" s="4">
        <f t="shared" si="87"/>
        <v>1592418.9100000004</v>
      </c>
      <c r="P58" s="4">
        <f t="shared" si="87"/>
        <v>0</v>
      </c>
      <c r="Q58" s="4">
        <f t="shared" si="87"/>
        <v>1592418.9100000004</v>
      </c>
      <c r="R58" s="4">
        <f t="shared" si="87"/>
        <v>1587524.1500000004</v>
      </c>
      <c r="S58" s="4">
        <f t="shared" si="87"/>
        <v>4123.7000000000007</v>
      </c>
      <c r="T58" s="4">
        <f t="shared" si="87"/>
        <v>1591647.85</v>
      </c>
      <c r="U58" s="4">
        <f t="shared" si="87"/>
        <v>0</v>
      </c>
      <c r="V58" s="4">
        <f t="shared" si="87"/>
        <v>1591647.85</v>
      </c>
    </row>
    <row r="59" spans="1:22" ht="31.5" outlineLevel="4" x14ac:dyDescent="0.25">
      <c r="A59" s="5" t="s">
        <v>396</v>
      </c>
      <c r="B59" s="5"/>
      <c r="C59" s="69" t="s">
        <v>57</v>
      </c>
      <c r="D59" s="4">
        <f>D60+D63+D65+D67+D69</f>
        <v>333627.89999999997</v>
      </c>
      <c r="E59" s="4">
        <f t="shared" ref="E59:F59" si="89">E60+E63+E65+E67+E69</f>
        <v>0</v>
      </c>
      <c r="F59" s="4">
        <f t="shared" si="89"/>
        <v>333627.89999999997</v>
      </c>
      <c r="G59" s="4">
        <f>G60+G63+G65+G67+G69+G71</f>
        <v>87.188370000000006</v>
      </c>
      <c r="H59" s="4">
        <f t="shared" ref="H59:V59" si="90">H60+H63+H65+H67+H69+H71</f>
        <v>333715.08836999995</v>
      </c>
      <c r="I59" s="4">
        <f>I60+I63+I65+I67+I69+I71</f>
        <v>1735.14</v>
      </c>
      <c r="J59" s="4">
        <f t="shared" ref="J59" si="91">J60+J63+J65+J67+J69+J71</f>
        <v>335450.22836999997</v>
      </c>
      <c r="K59" s="4">
        <f t="shared" si="90"/>
        <v>311089.3</v>
      </c>
      <c r="L59" s="4">
        <f t="shared" si="90"/>
        <v>0</v>
      </c>
      <c r="M59" s="4">
        <f t="shared" si="90"/>
        <v>311089.3</v>
      </c>
      <c r="N59" s="4">
        <f t="shared" si="90"/>
        <v>0</v>
      </c>
      <c r="O59" s="4">
        <f t="shared" si="90"/>
        <v>311089.3</v>
      </c>
      <c r="P59" s="4">
        <f>P60+P63+P65+P67+P69+P71</f>
        <v>0</v>
      </c>
      <c r="Q59" s="4">
        <f t="shared" ref="Q59" si="92">Q60+Q63+Q65+Q67+Q69+Q71</f>
        <v>311089.3</v>
      </c>
      <c r="R59" s="4">
        <f t="shared" si="90"/>
        <v>310594.59999999998</v>
      </c>
      <c r="S59" s="4">
        <f t="shared" si="90"/>
        <v>0</v>
      </c>
      <c r="T59" s="4">
        <f t="shared" si="90"/>
        <v>310594.59999999998</v>
      </c>
      <c r="U59" s="4">
        <f t="shared" si="90"/>
        <v>0</v>
      </c>
      <c r="V59" s="4">
        <f t="shared" si="90"/>
        <v>310594.59999999998</v>
      </c>
    </row>
    <row r="60" spans="1:22" ht="15.75" hidden="1" outlineLevel="5" x14ac:dyDescent="0.25">
      <c r="A60" s="5" t="s">
        <v>430</v>
      </c>
      <c r="B60" s="5"/>
      <c r="C60" s="69" t="s">
        <v>59</v>
      </c>
      <c r="D60" s="4">
        <f>D61+D62</f>
        <v>10686.3</v>
      </c>
      <c r="E60" s="4">
        <f t="shared" ref="E60:H60" si="93">E61+E62</f>
        <v>0</v>
      </c>
      <c r="F60" s="4">
        <f t="shared" si="93"/>
        <v>10686.3</v>
      </c>
      <c r="G60" s="4">
        <f t="shared" si="93"/>
        <v>0</v>
      </c>
      <c r="H60" s="4">
        <f t="shared" si="93"/>
        <v>10686.3</v>
      </c>
      <c r="I60" s="4">
        <f t="shared" ref="I60:J60" si="94">I61+I62</f>
        <v>0</v>
      </c>
      <c r="J60" s="4">
        <f t="shared" si="94"/>
        <v>10686.3</v>
      </c>
      <c r="K60" s="4">
        <f>K61+K62</f>
        <v>10004</v>
      </c>
      <c r="L60" s="4">
        <f t="shared" ref="L60:Q60" si="95">L61+L62</f>
        <v>0</v>
      </c>
      <c r="M60" s="4">
        <f t="shared" si="95"/>
        <v>10004</v>
      </c>
      <c r="N60" s="4">
        <f t="shared" si="95"/>
        <v>0</v>
      </c>
      <c r="O60" s="4">
        <f t="shared" si="95"/>
        <v>10004</v>
      </c>
      <c r="P60" s="4">
        <f t="shared" si="95"/>
        <v>0</v>
      </c>
      <c r="Q60" s="4">
        <f t="shared" si="95"/>
        <v>10004</v>
      </c>
      <c r="R60" s="4">
        <f>R61+R62</f>
        <v>9509.2999999999993</v>
      </c>
      <c r="S60" s="4">
        <f t="shared" ref="S60:V60" si="96">S61+S62</f>
        <v>0</v>
      </c>
      <c r="T60" s="4">
        <f t="shared" si="96"/>
        <v>9509.2999999999993</v>
      </c>
      <c r="U60" s="4">
        <f t="shared" si="96"/>
        <v>0</v>
      </c>
      <c r="V60" s="4">
        <f t="shared" si="96"/>
        <v>9509.2999999999993</v>
      </c>
    </row>
    <row r="61" spans="1:22" ht="47.25" hidden="1" outlineLevel="7" x14ac:dyDescent="0.25">
      <c r="A61" s="13" t="s">
        <v>430</v>
      </c>
      <c r="B61" s="13" t="s">
        <v>8</v>
      </c>
      <c r="C61" s="67" t="s">
        <v>9</v>
      </c>
      <c r="D61" s="8">
        <v>10587</v>
      </c>
      <c r="E61" s="8"/>
      <c r="F61" s="8">
        <f t="shared" ref="F61:F62" si="97">SUM(D61:E61)</f>
        <v>10587</v>
      </c>
      <c r="G61" s="8"/>
      <c r="H61" s="8">
        <f t="shared" ref="H61:H62" si="98">SUM(F61:G61)</f>
        <v>10587</v>
      </c>
      <c r="I61" s="8"/>
      <c r="J61" s="8">
        <f t="shared" ref="J61:J62" si="99">SUM(H61:I61)</f>
        <v>10587</v>
      </c>
      <c r="K61" s="8">
        <v>9904.7000000000007</v>
      </c>
      <c r="L61" s="8"/>
      <c r="M61" s="8">
        <f t="shared" ref="M61:M62" si="100">SUM(K61:L61)</f>
        <v>9904.7000000000007</v>
      </c>
      <c r="N61" s="8"/>
      <c r="O61" s="8">
        <f t="shared" ref="O61:O62" si="101">SUM(M61:N61)</f>
        <v>9904.7000000000007</v>
      </c>
      <c r="P61" s="8"/>
      <c r="Q61" s="8">
        <f t="shared" ref="Q61:Q62" si="102">SUM(O61:P61)</f>
        <v>9904.7000000000007</v>
      </c>
      <c r="R61" s="8">
        <v>9410</v>
      </c>
      <c r="S61" s="8"/>
      <c r="T61" s="8">
        <f t="shared" ref="T61:T62" si="103">SUM(R61:S61)</f>
        <v>9410</v>
      </c>
      <c r="U61" s="8"/>
      <c r="V61" s="8">
        <f t="shared" ref="V61:V62" si="104">SUM(T61:U61)</f>
        <v>9410</v>
      </c>
    </row>
    <row r="62" spans="1:22" ht="31.5" hidden="1" outlineLevel="7" x14ac:dyDescent="0.25">
      <c r="A62" s="13" t="s">
        <v>430</v>
      </c>
      <c r="B62" s="13" t="s">
        <v>11</v>
      </c>
      <c r="C62" s="67" t="s">
        <v>12</v>
      </c>
      <c r="D62" s="8">
        <v>99.3</v>
      </c>
      <c r="E62" s="8"/>
      <c r="F62" s="8">
        <f t="shared" si="97"/>
        <v>99.3</v>
      </c>
      <c r="G62" s="8"/>
      <c r="H62" s="8">
        <f t="shared" si="98"/>
        <v>99.3</v>
      </c>
      <c r="I62" s="8"/>
      <c r="J62" s="8">
        <f t="shared" si="99"/>
        <v>99.3</v>
      </c>
      <c r="K62" s="8">
        <v>99.3</v>
      </c>
      <c r="L62" s="8"/>
      <c r="M62" s="8">
        <f t="shared" si="100"/>
        <v>99.3</v>
      </c>
      <c r="N62" s="8"/>
      <c r="O62" s="8">
        <f t="shared" si="101"/>
        <v>99.3</v>
      </c>
      <c r="P62" s="8"/>
      <c r="Q62" s="8">
        <f t="shared" si="102"/>
        <v>99.3</v>
      </c>
      <c r="R62" s="8">
        <v>99.3</v>
      </c>
      <c r="S62" s="8"/>
      <c r="T62" s="8">
        <f t="shared" si="103"/>
        <v>99.3</v>
      </c>
      <c r="U62" s="8"/>
      <c r="V62" s="8">
        <f t="shared" si="104"/>
        <v>99.3</v>
      </c>
    </row>
    <row r="63" spans="1:22" ht="31.5" outlineLevel="5" collapsed="1" x14ac:dyDescent="0.25">
      <c r="A63" s="5" t="s">
        <v>397</v>
      </c>
      <c r="B63" s="5"/>
      <c r="C63" s="69" t="s">
        <v>398</v>
      </c>
      <c r="D63" s="4">
        <f>D64</f>
        <v>123225.9</v>
      </c>
      <c r="E63" s="4">
        <f t="shared" ref="E63:J63" si="105">E64</f>
        <v>0</v>
      </c>
      <c r="F63" s="4">
        <f t="shared" si="105"/>
        <v>123225.9</v>
      </c>
      <c r="G63" s="4">
        <f t="shared" si="105"/>
        <v>0</v>
      </c>
      <c r="H63" s="4">
        <f t="shared" si="105"/>
        <v>123225.9</v>
      </c>
      <c r="I63" s="4">
        <f t="shared" si="105"/>
        <v>1735.14</v>
      </c>
      <c r="J63" s="4">
        <f t="shared" si="105"/>
        <v>124961.04</v>
      </c>
      <c r="K63" s="4">
        <f>K64</f>
        <v>110900</v>
      </c>
      <c r="L63" s="4">
        <f t="shared" ref="L63:Q63" si="106">L64</f>
        <v>0</v>
      </c>
      <c r="M63" s="4">
        <f t="shared" si="106"/>
        <v>110900</v>
      </c>
      <c r="N63" s="4">
        <f t="shared" si="106"/>
        <v>0</v>
      </c>
      <c r="O63" s="4">
        <f t="shared" si="106"/>
        <v>110900</v>
      </c>
      <c r="P63" s="4">
        <f t="shared" si="106"/>
        <v>0</v>
      </c>
      <c r="Q63" s="4">
        <f t="shared" si="106"/>
        <v>110900</v>
      </c>
      <c r="R63" s="4">
        <f>R64</f>
        <v>110900</v>
      </c>
      <c r="S63" s="4">
        <f t="shared" ref="S63:V63" si="107">S64</f>
        <v>0</v>
      </c>
      <c r="T63" s="4">
        <f t="shared" si="107"/>
        <v>110900</v>
      </c>
      <c r="U63" s="4">
        <f t="shared" si="107"/>
        <v>0</v>
      </c>
      <c r="V63" s="4">
        <f t="shared" si="107"/>
        <v>110900</v>
      </c>
    </row>
    <row r="64" spans="1:22" ht="31.5" outlineLevel="7" x14ac:dyDescent="0.25">
      <c r="A64" s="13" t="s">
        <v>397</v>
      </c>
      <c r="B64" s="13" t="s">
        <v>92</v>
      </c>
      <c r="C64" s="67" t="s">
        <v>93</v>
      </c>
      <c r="D64" s="8">
        <v>123225.9</v>
      </c>
      <c r="E64" s="8"/>
      <c r="F64" s="8">
        <f>SUM(D64:E64)</f>
        <v>123225.9</v>
      </c>
      <c r="G64" s="8"/>
      <c r="H64" s="8">
        <f>SUM(F64:G64)</f>
        <v>123225.9</v>
      </c>
      <c r="I64" s="8">
        <v>1735.14</v>
      </c>
      <c r="J64" s="8">
        <f>SUM(H64:I64)</f>
        <v>124961.04</v>
      </c>
      <c r="K64" s="8">
        <v>110900</v>
      </c>
      <c r="L64" s="8"/>
      <c r="M64" s="8">
        <f>SUM(K64:L64)</f>
        <v>110900</v>
      </c>
      <c r="N64" s="8"/>
      <c r="O64" s="8">
        <f>SUM(M64:N64)</f>
        <v>110900</v>
      </c>
      <c r="P64" s="8"/>
      <c r="Q64" s="8">
        <f>SUM(O64:P64)</f>
        <v>110900</v>
      </c>
      <c r="R64" s="8">
        <v>110900</v>
      </c>
      <c r="S64" s="8"/>
      <c r="T64" s="8">
        <f>SUM(R64:S64)</f>
        <v>110900</v>
      </c>
      <c r="U64" s="8"/>
      <c r="V64" s="8">
        <f>SUM(T64:U64)</f>
        <v>110900</v>
      </c>
    </row>
    <row r="65" spans="1:22" ht="15.75" hidden="1" outlineLevel="5" x14ac:dyDescent="0.25">
      <c r="A65" s="5" t="s">
        <v>407</v>
      </c>
      <c r="B65" s="5"/>
      <c r="C65" s="69" t="s">
        <v>408</v>
      </c>
      <c r="D65" s="4">
        <f>D66</f>
        <v>115417.3</v>
      </c>
      <c r="E65" s="4">
        <f t="shared" ref="E65:J65" si="108">E66</f>
        <v>0</v>
      </c>
      <c r="F65" s="4">
        <f t="shared" si="108"/>
        <v>115417.3</v>
      </c>
      <c r="G65" s="4">
        <f t="shared" si="108"/>
        <v>0</v>
      </c>
      <c r="H65" s="4">
        <f t="shared" si="108"/>
        <v>115417.3</v>
      </c>
      <c r="I65" s="4">
        <f t="shared" si="108"/>
        <v>0</v>
      </c>
      <c r="J65" s="4">
        <f t="shared" si="108"/>
        <v>115417.3</v>
      </c>
      <c r="K65" s="4">
        <f>K66</f>
        <v>110585.3</v>
      </c>
      <c r="L65" s="4">
        <f t="shared" ref="L65:Q65" si="109">L66</f>
        <v>0</v>
      </c>
      <c r="M65" s="4">
        <f t="shared" si="109"/>
        <v>110585.3</v>
      </c>
      <c r="N65" s="4">
        <f t="shared" si="109"/>
        <v>0</v>
      </c>
      <c r="O65" s="4">
        <f t="shared" si="109"/>
        <v>110585.3</v>
      </c>
      <c r="P65" s="4">
        <f t="shared" si="109"/>
        <v>0</v>
      </c>
      <c r="Q65" s="4">
        <f t="shared" si="109"/>
        <v>110585.3</v>
      </c>
      <c r="R65" s="4">
        <f>R66</f>
        <v>110585.3</v>
      </c>
      <c r="S65" s="4">
        <f t="shared" ref="S65:V65" si="110">S66</f>
        <v>0</v>
      </c>
      <c r="T65" s="4">
        <f t="shared" si="110"/>
        <v>110585.3</v>
      </c>
      <c r="U65" s="4">
        <f t="shared" si="110"/>
        <v>0</v>
      </c>
      <c r="V65" s="4">
        <f t="shared" si="110"/>
        <v>110585.3</v>
      </c>
    </row>
    <row r="66" spans="1:22" ht="31.5" hidden="1" outlineLevel="7" x14ac:dyDescent="0.25">
      <c r="A66" s="13" t="s">
        <v>407</v>
      </c>
      <c r="B66" s="13" t="s">
        <v>92</v>
      </c>
      <c r="C66" s="67" t="s">
        <v>93</v>
      </c>
      <c r="D66" s="8">
        <f>96687+18730.3</f>
        <v>115417.3</v>
      </c>
      <c r="E66" s="8"/>
      <c r="F66" s="8">
        <f>SUM(D66:E66)</f>
        <v>115417.3</v>
      </c>
      <c r="G66" s="8">
        <f>-10.8+10.8</f>
        <v>0</v>
      </c>
      <c r="H66" s="8">
        <f>SUM(F66:G66)</f>
        <v>115417.3</v>
      </c>
      <c r="I66" s="8">
        <f>-10.8+10.8</f>
        <v>0</v>
      </c>
      <c r="J66" s="8">
        <f>SUM(H66:I66)</f>
        <v>115417.3</v>
      </c>
      <c r="K66" s="8">
        <f>91855+18730.3</f>
        <v>110585.3</v>
      </c>
      <c r="L66" s="8"/>
      <c r="M66" s="8">
        <f>SUM(K66:L66)</f>
        <v>110585.3</v>
      </c>
      <c r="N66" s="8"/>
      <c r="O66" s="8">
        <f>SUM(M66:N66)</f>
        <v>110585.3</v>
      </c>
      <c r="P66" s="8">
        <f>-10.8+10.8</f>
        <v>0</v>
      </c>
      <c r="Q66" s="8">
        <f>SUM(O66:P66)</f>
        <v>110585.3</v>
      </c>
      <c r="R66" s="8">
        <f>91855+18730.3</f>
        <v>110585.3</v>
      </c>
      <c r="S66" s="8"/>
      <c r="T66" s="8">
        <f>SUM(R66:S66)</f>
        <v>110585.3</v>
      </c>
      <c r="U66" s="8"/>
      <c r="V66" s="8">
        <f>SUM(T66:U66)</f>
        <v>110585.3</v>
      </c>
    </row>
    <row r="67" spans="1:22" ht="15.75" hidden="1" outlineLevel="5" x14ac:dyDescent="0.25">
      <c r="A67" s="5" t="s">
        <v>416</v>
      </c>
      <c r="B67" s="5"/>
      <c r="C67" s="69" t="s">
        <v>417</v>
      </c>
      <c r="D67" s="4">
        <f>D68</f>
        <v>71424.800000000003</v>
      </c>
      <c r="E67" s="4">
        <f t="shared" ref="E67:J67" si="111">E68</f>
        <v>0</v>
      </c>
      <c r="F67" s="4">
        <f t="shared" si="111"/>
        <v>71424.800000000003</v>
      </c>
      <c r="G67" s="4">
        <f t="shared" si="111"/>
        <v>0</v>
      </c>
      <c r="H67" s="4">
        <f t="shared" si="111"/>
        <v>71424.800000000003</v>
      </c>
      <c r="I67" s="4">
        <f t="shared" si="111"/>
        <v>0</v>
      </c>
      <c r="J67" s="4">
        <f t="shared" si="111"/>
        <v>71424.800000000003</v>
      </c>
      <c r="K67" s="4">
        <f>K68</f>
        <v>68000</v>
      </c>
      <c r="L67" s="4">
        <f t="shared" ref="L67:Q67" si="112">L68</f>
        <v>0</v>
      </c>
      <c r="M67" s="4">
        <f t="shared" si="112"/>
        <v>68000</v>
      </c>
      <c r="N67" s="4">
        <f t="shared" si="112"/>
        <v>0</v>
      </c>
      <c r="O67" s="4">
        <f t="shared" si="112"/>
        <v>68000</v>
      </c>
      <c r="P67" s="4">
        <f t="shared" si="112"/>
        <v>0</v>
      </c>
      <c r="Q67" s="4">
        <f t="shared" si="112"/>
        <v>68000</v>
      </c>
      <c r="R67" s="4">
        <f>R68</f>
        <v>68000</v>
      </c>
      <c r="S67" s="4">
        <f t="shared" ref="S67:V67" si="113">S68</f>
        <v>0</v>
      </c>
      <c r="T67" s="4">
        <f t="shared" si="113"/>
        <v>68000</v>
      </c>
      <c r="U67" s="4">
        <f t="shared" si="113"/>
        <v>0</v>
      </c>
      <c r="V67" s="4">
        <f t="shared" si="113"/>
        <v>68000</v>
      </c>
    </row>
    <row r="68" spans="1:22" ht="31.5" hidden="1" outlineLevel="7" x14ac:dyDescent="0.25">
      <c r="A68" s="13" t="s">
        <v>416</v>
      </c>
      <c r="B68" s="13" t="s">
        <v>92</v>
      </c>
      <c r="C68" s="67" t="s">
        <v>93</v>
      </c>
      <c r="D68" s="8">
        <v>71424.800000000003</v>
      </c>
      <c r="E68" s="8"/>
      <c r="F68" s="8">
        <f>SUM(D68:E68)</f>
        <v>71424.800000000003</v>
      </c>
      <c r="G68" s="8"/>
      <c r="H68" s="8">
        <f>SUM(F68:G68)</f>
        <v>71424.800000000003</v>
      </c>
      <c r="I68" s="8"/>
      <c r="J68" s="8">
        <f>SUM(H68:I68)</f>
        <v>71424.800000000003</v>
      </c>
      <c r="K68" s="8">
        <v>68000</v>
      </c>
      <c r="L68" s="8"/>
      <c r="M68" s="8">
        <f>SUM(K68:L68)</f>
        <v>68000</v>
      </c>
      <c r="N68" s="8"/>
      <c r="O68" s="8">
        <f>SUM(M68:N68)</f>
        <v>68000</v>
      </c>
      <c r="P68" s="8"/>
      <c r="Q68" s="8">
        <f>SUM(O68:P68)</f>
        <v>68000</v>
      </c>
      <c r="R68" s="8">
        <v>68000</v>
      </c>
      <c r="S68" s="8"/>
      <c r="T68" s="8">
        <f>SUM(R68:S68)</f>
        <v>68000</v>
      </c>
      <c r="U68" s="8"/>
      <c r="V68" s="8">
        <f>SUM(T68:U68)</f>
        <v>68000</v>
      </c>
    </row>
    <row r="69" spans="1:22" ht="15.75" hidden="1" outlineLevel="5" x14ac:dyDescent="0.25">
      <c r="A69" s="5" t="s">
        <v>431</v>
      </c>
      <c r="B69" s="5"/>
      <c r="C69" s="69" t="s">
        <v>296</v>
      </c>
      <c r="D69" s="4">
        <f>D70</f>
        <v>12873.6</v>
      </c>
      <c r="E69" s="4">
        <f t="shared" ref="E69:J71" si="114">E70</f>
        <v>0</v>
      </c>
      <c r="F69" s="4">
        <f t="shared" si="114"/>
        <v>12873.6</v>
      </c>
      <c r="G69" s="4">
        <f t="shared" si="114"/>
        <v>0</v>
      </c>
      <c r="H69" s="4">
        <f t="shared" si="114"/>
        <v>12873.6</v>
      </c>
      <c r="I69" s="4">
        <f t="shared" si="114"/>
        <v>0</v>
      </c>
      <c r="J69" s="4">
        <f t="shared" si="114"/>
        <v>12873.6</v>
      </c>
      <c r="K69" s="4">
        <f>K70</f>
        <v>11600</v>
      </c>
      <c r="L69" s="4">
        <f t="shared" ref="L69:Q71" si="115">L70</f>
        <v>0</v>
      </c>
      <c r="M69" s="4">
        <f t="shared" si="115"/>
        <v>11600</v>
      </c>
      <c r="N69" s="4">
        <f t="shared" si="115"/>
        <v>0</v>
      </c>
      <c r="O69" s="4">
        <f t="shared" si="115"/>
        <v>11600</v>
      </c>
      <c r="P69" s="4">
        <f t="shared" si="115"/>
        <v>0</v>
      </c>
      <c r="Q69" s="4">
        <f t="shared" si="115"/>
        <v>11600</v>
      </c>
      <c r="R69" s="4">
        <f>R70</f>
        <v>11600</v>
      </c>
      <c r="S69" s="4">
        <f t="shared" ref="S69:V69" si="116">S70</f>
        <v>0</v>
      </c>
      <c r="T69" s="4">
        <f t="shared" si="116"/>
        <v>11600</v>
      </c>
      <c r="U69" s="4">
        <f t="shared" si="116"/>
        <v>0</v>
      </c>
      <c r="V69" s="4">
        <f t="shared" si="116"/>
        <v>11600</v>
      </c>
    </row>
    <row r="70" spans="1:22" ht="31.5" hidden="1" outlineLevel="7" x14ac:dyDescent="0.25">
      <c r="A70" s="13" t="s">
        <v>431</v>
      </c>
      <c r="B70" s="13" t="s">
        <v>92</v>
      </c>
      <c r="C70" s="67" t="s">
        <v>93</v>
      </c>
      <c r="D70" s="8">
        <v>12873.6</v>
      </c>
      <c r="E70" s="8"/>
      <c r="F70" s="8">
        <f>SUM(D70:E70)</f>
        <v>12873.6</v>
      </c>
      <c r="G70" s="8"/>
      <c r="H70" s="8">
        <f>SUM(F70:G70)</f>
        <v>12873.6</v>
      </c>
      <c r="I70" s="8"/>
      <c r="J70" s="8">
        <f>SUM(H70:I70)</f>
        <v>12873.6</v>
      </c>
      <c r="K70" s="8">
        <v>11600</v>
      </c>
      <c r="L70" s="8"/>
      <c r="M70" s="8">
        <f>SUM(K70:L70)</f>
        <v>11600</v>
      </c>
      <c r="N70" s="8"/>
      <c r="O70" s="8">
        <f>SUM(M70:N70)</f>
        <v>11600</v>
      </c>
      <c r="P70" s="8"/>
      <c r="Q70" s="8">
        <f>SUM(O70:P70)</f>
        <v>11600</v>
      </c>
      <c r="R70" s="8">
        <v>11600</v>
      </c>
      <c r="S70" s="8"/>
      <c r="T70" s="8">
        <f>SUM(R70:S70)</f>
        <v>11600</v>
      </c>
      <c r="U70" s="8"/>
      <c r="V70" s="8">
        <f>SUM(T70:U70)</f>
        <v>11600</v>
      </c>
    </row>
    <row r="71" spans="1:22" ht="31.5" hidden="1" outlineLevel="7" x14ac:dyDescent="0.25">
      <c r="A71" s="145" t="s">
        <v>766</v>
      </c>
      <c r="B71" s="145"/>
      <c r="C71" s="147" t="s">
        <v>741</v>
      </c>
      <c r="D71" s="8"/>
      <c r="E71" s="8"/>
      <c r="F71" s="8"/>
      <c r="G71" s="4">
        <f t="shared" si="114"/>
        <v>87.188370000000006</v>
      </c>
      <c r="H71" s="4">
        <f t="shared" si="114"/>
        <v>87.188370000000006</v>
      </c>
      <c r="I71" s="4">
        <f t="shared" si="114"/>
        <v>0</v>
      </c>
      <c r="J71" s="4">
        <f t="shared" si="114"/>
        <v>87.188370000000006</v>
      </c>
      <c r="K71" s="8"/>
      <c r="L71" s="8"/>
      <c r="M71" s="8"/>
      <c r="N71" s="8"/>
      <c r="O71" s="8"/>
      <c r="P71" s="4">
        <f t="shared" si="115"/>
        <v>0</v>
      </c>
      <c r="Q71" s="4">
        <f t="shared" si="115"/>
        <v>0</v>
      </c>
      <c r="R71" s="8"/>
      <c r="S71" s="8"/>
      <c r="T71" s="8"/>
      <c r="U71" s="8"/>
      <c r="V71" s="8"/>
    </row>
    <row r="72" spans="1:22" ht="31.5" hidden="1" outlineLevel="7" x14ac:dyDescent="0.25">
      <c r="A72" s="148" t="s">
        <v>766</v>
      </c>
      <c r="B72" s="148" t="s">
        <v>92</v>
      </c>
      <c r="C72" s="152" t="s">
        <v>591</v>
      </c>
      <c r="D72" s="8"/>
      <c r="E72" s="8"/>
      <c r="F72" s="8"/>
      <c r="G72" s="156">
        <v>87.188370000000006</v>
      </c>
      <c r="H72" s="8">
        <f>SUM(F72:G72)</f>
        <v>87.188370000000006</v>
      </c>
      <c r="I72" s="156"/>
      <c r="J72" s="8">
        <f>SUM(H72:I72)</f>
        <v>87.188370000000006</v>
      </c>
      <c r="K72" s="8"/>
      <c r="L72" s="8"/>
      <c r="M72" s="8"/>
      <c r="N72" s="8"/>
      <c r="O72" s="8"/>
      <c r="P72" s="156"/>
      <c r="Q72" s="8">
        <f>SUM(O72:P72)</f>
        <v>0</v>
      </c>
      <c r="R72" s="8"/>
      <c r="S72" s="8"/>
      <c r="T72" s="8"/>
      <c r="U72" s="8"/>
      <c r="V72" s="8"/>
    </row>
    <row r="73" spans="1:22" ht="31.5" outlineLevel="4" collapsed="1" x14ac:dyDescent="0.25">
      <c r="A73" s="5" t="s">
        <v>399</v>
      </c>
      <c r="B73" s="5"/>
      <c r="C73" s="69" t="s">
        <v>400</v>
      </c>
      <c r="D73" s="4">
        <f>D74+D76+D78+D80+D85+D91+D93+D95+D97</f>
        <v>1274725.26</v>
      </c>
      <c r="E73" s="4">
        <f t="shared" ref="E73:V73" si="117">E74+E76+E78+E80+E85+E91+E93+E95+E97</f>
        <v>2513.8000000000002</v>
      </c>
      <c r="F73" s="4">
        <f t="shared" si="117"/>
        <v>1277239.06</v>
      </c>
      <c r="G73" s="4">
        <f t="shared" si="117"/>
        <v>0</v>
      </c>
      <c r="H73" s="4">
        <f t="shared" si="117"/>
        <v>1277239.06</v>
      </c>
      <c r="I73" s="4">
        <f t="shared" ref="I73:J73" si="118">I74+I76+I78+I80+I85+I91+I93+I95+I97</f>
        <v>461.74799999999999</v>
      </c>
      <c r="J73" s="4">
        <f t="shared" si="118"/>
        <v>1277700.808</v>
      </c>
      <c r="K73" s="4">
        <f t="shared" si="117"/>
        <v>1271558.0100000002</v>
      </c>
      <c r="L73" s="4">
        <f t="shared" si="117"/>
        <v>9771.5999999999985</v>
      </c>
      <c r="M73" s="4">
        <f t="shared" si="117"/>
        <v>1281329.6100000003</v>
      </c>
      <c r="N73" s="4">
        <f t="shared" si="117"/>
        <v>0</v>
      </c>
      <c r="O73" s="4">
        <f t="shared" si="117"/>
        <v>1281329.6100000003</v>
      </c>
      <c r="P73" s="4">
        <f t="shared" si="117"/>
        <v>0</v>
      </c>
      <c r="Q73" s="4">
        <f t="shared" si="117"/>
        <v>1281329.6100000003</v>
      </c>
      <c r="R73" s="4">
        <f t="shared" si="117"/>
        <v>1276929.5500000003</v>
      </c>
      <c r="S73" s="4">
        <f t="shared" si="117"/>
        <v>4123.7000000000007</v>
      </c>
      <c r="T73" s="4">
        <f t="shared" si="117"/>
        <v>1281053.2500000002</v>
      </c>
      <c r="U73" s="4">
        <f t="shared" si="117"/>
        <v>0</v>
      </c>
      <c r="V73" s="4">
        <f t="shared" si="117"/>
        <v>1281053.2500000002</v>
      </c>
    </row>
    <row r="74" spans="1:22" ht="47.25" outlineLevel="5" x14ac:dyDescent="0.25">
      <c r="A74" s="5" t="s">
        <v>401</v>
      </c>
      <c r="B74" s="5"/>
      <c r="C74" s="69" t="s">
        <v>402</v>
      </c>
      <c r="D74" s="4">
        <f>D75</f>
        <v>16201.1</v>
      </c>
      <c r="E74" s="4">
        <f t="shared" ref="E74:J74" si="119">E75</f>
        <v>0</v>
      </c>
      <c r="F74" s="4">
        <f t="shared" si="119"/>
        <v>16201.1</v>
      </c>
      <c r="G74" s="4">
        <f t="shared" si="119"/>
        <v>0</v>
      </c>
      <c r="H74" s="4">
        <f t="shared" si="119"/>
        <v>16201.1</v>
      </c>
      <c r="I74" s="4">
        <f t="shared" si="119"/>
        <v>461.74799999999999</v>
      </c>
      <c r="J74" s="4">
        <f t="shared" si="119"/>
        <v>16662.848000000002</v>
      </c>
      <c r="K74" s="4">
        <f>K75</f>
        <v>14620</v>
      </c>
      <c r="L74" s="4">
        <f t="shared" ref="L74:Q74" si="120">L75</f>
        <v>0</v>
      </c>
      <c r="M74" s="4">
        <f t="shared" si="120"/>
        <v>14620</v>
      </c>
      <c r="N74" s="4">
        <f t="shared" si="120"/>
        <v>0</v>
      </c>
      <c r="O74" s="4">
        <f t="shared" si="120"/>
        <v>14620</v>
      </c>
      <c r="P74" s="4">
        <f t="shared" si="120"/>
        <v>0</v>
      </c>
      <c r="Q74" s="4">
        <f t="shared" si="120"/>
        <v>14620</v>
      </c>
      <c r="R74" s="4">
        <f>R75</f>
        <v>14600</v>
      </c>
      <c r="S74" s="4">
        <f t="shared" ref="S74:V74" si="121">S75</f>
        <v>0</v>
      </c>
      <c r="T74" s="4">
        <f t="shared" si="121"/>
        <v>14600</v>
      </c>
      <c r="U74" s="4">
        <f t="shared" si="121"/>
        <v>0</v>
      </c>
      <c r="V74" s="4">
        <f t="shared" si="121"/>
        <v>14600</v>
      </c>
    </row>
    <row r="75" spans="1:22" ht="31.5" outlineLevel="7" x14ac:dyDescent="0.25">
      <c r="A75" s="13" t="s">
        <v>401</v>
      </c>
      <c r="B75" s="13" t="s">
        <v>92</v>
      </c>
      <c r="C75" s="67" t="s">
        <v>93</v>
      </c>
      <c r="D75" s="8">
        <v>16201.1</v>
      </c>
      <c r="E75" s="8"/>
      <c r="F75" s="8">
        <f>SUM(D75:E75)</f>
        <v>16201.1</v>
      </c>
      <c r="G75" s="8"/>
      <c r="H75" s="8">
        <f>SUM(F75:G75)</f>
        <v>16201.1</v>
      </c>
      <c r="I75" s="8">
        <v>461.74799999999999</v>
      </c>
      <c r="J75" s="8">
        <f>SUM(H75:I75)</f>
        <v>16662.848000000002</v>
      </c>
      <c r="K75" s="8">
        <v>14620</v>
      </c>
      <c r="L75" s="8"/>
      <c r="M75" s="8">
        <f>SUM(K75:L75)</f>
        <v>14620</v>
      </c>
      <c r="N75" s="8"/>
      <c r="O75" s="8">
        <f>SUM(M75:N75)</f>
        <v>14620</v>
      </c>
      <c r="P75" s="8"/>
      <c r="Q75" s="8">
        <f>SUM(O75:P75)</f>
        <v>14620</v>
      </c>
      <c r="R75" s="8">
        <v>14600</v>
      </c>
      <c r="S75" s="8"/>
      <c r="T75" s="8">
        <f>SUM(R75:S75)</f>
        <v>14600</v>
      </c>
      <c r="U75" s="8"/>
      <c r="V75" s="8">
        <f>SUM(T75:U75)</f>
        <v>14600</v>
      </c>
    </row>
    <row r="76" spans="1:22" ht="15.75" hidden="1" outlineLevel="5" x14ac:dyDescent="0.25">
      <c r="A76" s="5" t="s">
        <v>420</v>
      </c>
      <c r="B76" s="5"/>
      <c r="C76" s="69" t="s">
        <v>421</v>
      </c>
      <c r="D76" s="4">
        <f>D77</f>
        <v>5665.9</v>
      </c>
      <c r="E76" s="4">
        <f t="shared" ref="E76:J76" si="122">E77</f>
        <v>0</v>
      </c>
      <c r="F76" s="4">
        <f t="shared" si="122"/>
        <v>5665.9</v>
      </c>
      <c r="G76" s="4">
        <f t="shared" si="122"/>
        <v>0</v>
      </c>
      <c r="H76" s="4">
        <f t="shared" si="122"/>
        <v>5665.9</v>
      </c>
      <c r="I76" s="4">
        <f t="shared" si="122"/>
        <v>0</v>
      </c>
      <c r="J76" s="4">
        <f t="shared" si="122"/>
        <v>5665.9</v>
      </c>
      <c r="K76" s="4">
        <f>K77</f>
        <v>5666</v>
      </c>
      <c r="L76" s="4">
        <f t="shared" ref="L76:Q76" si="123">L77</f>
        <v>0</v>
      </c>
      <c r="M76" s="4">
        <f t="shared" si="123"/>
        <v>5666</v>
      </c>
      <c r="N76" s="4">
        <f t="shared" si="123"/>
        <v>0</v>
      </c>
      <c r="O76" s="4">
        <f t="shared" si="123"/>
        <v>5666</v>
      </c>
      <c r="P76" s="4">
        <f t="shared" si="123"/>
        <v>0</v>
      </c>
      <c r="Q76" s="4">
        <f t="shared" si="123"/>
        <v>5666</v>
      </c>
      <c r="R76" s="4">
        <f>R77</f>
        <v>5666</v>
      </c>
      <c r="S76" s="4">
        <f t="shared" ref="S76:V76" si="124">S77</f>
        <v>0</v>
      </c>
      <c r="T76" s="4">
        <f t="shared" si="124"/>
        <v>5666</v>
      </c>
      <c r="U76" s="4">
        <f t="shared" si="124"/>
        <v>0</v>
      </c>
      <c r="V76" s="4">
        <f t="shared" si="124"/>
        <v>5666</v>
      </c>
    </row>
    <row r="77" spans="1:22" ht="31.5" hidden="1" outlineLevel="7" x14ac:dyDescent="0.25">
      <c r="A77" s="13" t="s">
        <v>420</v>
      </c>
      <c r="B77" s="13" t="s">
        <v>92</v>
      </c>
      <c r="C77" s="67" t="s">
        <v>93</v>
      </c>
      <c r="D77" s="8">
        <v>5665.9</v>
      </c>
      <c r="E77" s="8"/>
      <c r="F77" s="8">
        <f>SUM(D77:E77)</f>
        <v>5665.9</v>
      </c>
      <c r="G77" s="8"/>
      <c r="H77" s="8">
        <f>SUM(F77:G77)</f>
        <v>5665.9</v>
      </c>
      <c r="I77" s="8"/>
      <c r="J77" s="8">
        <f>SUM(H77:I77)</f>
        <v>5665.9</v>
      </c>
      <c r="K77" s="8">
        <v>5666</v>
      </c>
      <c r="L77" s="8"/>
      <c r="M77" s="8">
        <f>SUM(K77:L77)</f>
        <v>5666</v>
      </c>
      <c r="N77" s="8"/>
      <c r="O77" s="8">
        <f>SUM(M77:N77)</f>
        <v>5666</v>
      </c>
      <c r="P77" s="8"/>
      <c r="Q77" s="8">
        <f>SUM(O77:P77)</f>
        <v>5666</v>
      </c>
      <c r="R77" s="8">
        <v>5666</v>
      </c>
      <c r="S77" s="8"/>
      <c r="T77" s="8">
        <f>SUM(R77:S77)</f>
        <v>5666</v>
      </c>
      <c r="U77" s="8"/>
      <c r="V77" s="8">
        <f>SUM(T77:U77)</f>
        <v>5666</v>
      </c>
    </row>
    <row r="78" spans="1:22" s="107" customFormat="1" ht="47.25" hidden="1" outlineLevel="5" x14ac:dyDescent="0.25">
      <c r="A78" s="47" t="s">
        <v>409</v>
      </c>
      <c r="B78" s="47"/>
      <c r="C78" s="70" t="s">
        <v>410</v>
      </c>
      <c r="D78" s="20">
        <f>D79</f>
        <v>54531.7</v>
      </c>
      <c r="E78" s="20">
        <f t="shared" ref="E78:J78" si="125">E79</f>
        <v>0</v>
      </c>
      <c r="F78" s="20">
        <f t="shared" si="125"/>
        <v>54531.7</v>
      </c>
      <c r="G78" s="20">
        <f t="shared" si="125"/>
        <v>0</v>
      </c>
      <c r="H78" s="20">
        <f t="shared" si="125"/>
        <v>54531.7</v>
      </c>
      <c r="I78" s="20">
        <f t="shared" si="125"/>
        <v>0</v>
      </c>
      <c r="J78" s="20">
        <f t="shared" si="125"/>
        <v>54531.7</v>
      </c>
      <c r="K78" s="20">
        <f>K79</f>
        <v>54531.7</v>
      </c>
      <c r="L78" s="20">
        <f t="shared" ref="L78:Q78" si="126">L79</f>
        <v>0</v>
      </c>
      <c r="M78" s="20">
        <f t="shared" si="126"/>
        <v>54531.7</v>
      </c>
      <c r="N78" s="20">
        <f t="shared" si="126"/>
        <v>0</v>
      </c>
      <c r="O78" s="20">
        <f t="shared" si="126"/>
        <v>54531.7</v>
      </c>
      <c r="P78" s="20">
        <f t="shared" si="126"/>
        <v>0</v>
      </c>
      <c r="Q78" s="20">
        <f t="shared" si="126"/>
        <v>54531.7</v>
      </c>
      <c r="R78" s="20">
        <f>R79</f>
        <v>57226.8</v>
      </c>
      <c r="S78" s="20">
        <f t="shared" ref="S78:V78" si="127">S79</f>
        <v>-5659.8</v>
      </c>
      <c r="T78" s="20">
        <f t="shared" si="127"/>
        <v>51567</v>
      </c>
      <c r="U78" s="20">
        <f t="shared" si="127"/>
        <v>0</v>
      </c>
      <c r="V78" s="20">
        <f t="shared" si="127"/>
        <v>51567</v>
      </c>
    </row>
    <row r="79" spans="1:22" s="107" customFormat="1" ht="31.5" hidden="1" outlineLevel="7" x14ac:dyDescent="0.25">
      <c r="A79" s="46" t="s">
        <v>409</v>
      </c>
      <c r="B79" s="46" t="s">
        <v>92</v>
      </c>
      <c r="C79" s="72" t="s">
        <v>93</v>
      </c>
      <c r="D79" s="7">
        <v>54531.7</v>
      </c>
      <c r="E79" s="8"/>
      <c r="F79" s="7">
        <f>SUM(D79:E79)</f>
        <v>54531.7</v>
      </c>
      <c r="G79" s="8"/>
      <c r="H79" s="7">
        <f>SUM(F79:G79)</f>
        <v>54531.7</v>
      </c>
      <c r="I79" s="8"/>
      <c r="J79" s="7">
        <f>SUM(H79:I79)</f>
        <v>54531.7</v>
      </c>
      <c r="K79" s="7">
        <v>54531.7</v>
      </c>
      <c r="L79" s="7"/>
      <c r="M79" s="7">
        <f>SUM(K79:L79)</f>
        <v>54531.7</v>
      </c>
      <c r="N79" s="8"/>
      <c r="O79" s="7">
        <f>SUM(M79:N79)</f>
        <v>54531.7</v>
      </c>
      <c r="P79" s="8"/>
      <c r="Q79" s="7">
        <f>SUM(O79:P79)</f>
        <v>54531.7</v>
      </c>
      <c r="R79" s="7">
        <v>57226.8</v>
      </c>
      <c r="S79" s="7">
        <v>-5659.8</v>
      </c>
      <c r="T79" s="7">
        <f>SUM(R79:S79)</f>
        <v>51567</v>
      </c>
      <c r="U79" s="8"/>
      <c r="V79" s="7">
        <f>SUM(T79:U79)</f>
        <v>51567</v>
      </c>
    </row>
    <row r="80" spans="1:22" s="107" customFormat="1" ht="15.75" hidden="1" outlineLevel="5" x14ac:dyDescent="0.25">
      <c r="A80" s="47" t="s">
        <v>422</v>
      </c>
      <c r="B80" s="47"/>
      <c r="C80" s="70" t="s">
        <v>423</v>
      </c>
      <c r="D80" s="20">
        <f>D81+D82+D83+D84</f>
        <v>23543.3</v>
      </c>
      <c r="E80" s="20">
        <f t="shared" ref="E80:H80" si="128">E81+E82+E83+E84</f>
        <v>99.3</v>
      </c>
      <c r="F80" s="20">
        <f t="shared" si="128"/>
        <v>23642.6</v>
      </c>
      <c r="G80" s="20">
        <f t="shared" si="128"/>
        <v>0</v>
      </c>
      <c r="H80" s="20">
        <f t="shared" si="128"/>
        <v>23642.6</v>
      </c>
      <c r="I80" s="20">
        <f t="shared" ref="I80:J80" si="129">I81+I82+I83+I84</f>
        <v>0</v>
      </c>
      <c r="J80" s="20">
        <f t="shared" si="129"/>
        <v>23642.6</v>
      </c>
      <c r="K80" s="20">
        <f>K81+K82+K83+K84</f>
        <v>23543.3</v>
      </c>
      <c r="L80" s="20">
        <f t="shared" ref="L80:Q80" si="130">L81+L82+L83+L84</f>
        <v>99.3</v>
      </c>
      <c r="M80" s="20">
        <f t="shared" si="130"/>
        <v>23642.6</v>
      </c>
      <c r="N80" s="20">
        <f t="shared" si="130"/>
        <v>0</v>
      </c>
      <c r="O80" s="20">
        <f t="shared" si="130"/>
        <v>23642.6</v>
      </c>
      <c r="P80" s="20">
        <f t="shared" si="130"/>
        <v>0</v>
      </c>
      <c r="Q80" s="20">
        <f t="shared" si="130"/>
        <v>23642.6</v>
      </c>
      <c r="R80" s="20">
        <f>R81+R82+R83+R84</f>
        <v>23543.3</v>
      </c>
      <c r="S80" s="20">
        <f t="shared" ref="S80:V80" si="131">S81+S82+S83+S84</f>
        <v>99.3</v>
      </c>
      <c r="T80" s="20">
        <f t="shared" si="131"/>
        <v>23642.6</v>
      </c>
      <c r="U80" s="20">
        <f t="shared" si="131"/>
        <v>0</v>
      </c>
      <c r="V80" s="20">
        <f t="shared" si="131"/>
        <v>23642.6</v>
      </c>
    </row>
    <row r="81" spans="1:22" s="107" customFormat="1" ht="31.5" hidden="1" outlineLevel="7" x14ac:dyDescent="0.25">
      <c r="A81" s="46" t="s">
        <v>422</v>
      </c>
      <c r="B81" s="46" t="s">
        <v>11</v>
      </c>
      <c r="C81" s="72" t="s">
        <v>12</v>
      </c>
      <c r="D81" s="7">
        <v>5808</v>
      </c>
      <c r="E81" s="8"/>
      <c r="F81" s="7">
        <f t="shared" ref="F81:F84" si="132">SUM(D81:E81)</f>
        <v>5808</v>
      </c>
      <c r="G81" s="8"/>
      <c r="H81" s="7">
        <f t="shared" ref="H81:H84" si="133">SUM(F81:G81)</f>
        <v>5808</v>
      </c>
      <c r="I81" s="8"/>
      <c r="J81" s="7">
        <f t="shared" ref="J81:J84" si="134">SUM(H81:I81)</f>
        <v>5808</v>
      </c>
      <c r="K81" s="7">
        <v>5808</v>
      </c>
      <c r="L81" s="7"/>
      <c r="M81" s="7">
        <f t="shared" ref="M81:M84" si="135">SUM(K81:L81)</f>
        <v>5808</v>
      </c>
      <c r="N81" s="8"/>
      <c r="O81" s="7">
        <f t="shared" ref="O81:O84" si="136">SUM(M81:N81)</f>
        <v>5808</v>
      </c>
      <c r="P81" s="8"/>
      <c r="Q81" s="7">
        <f t="shared" ref="Q81:Q84" si="137">SUM(O81:P81)</f>
        <v>5808</v>
      </c>
      <c r="R81" s="7">
        <v>5808</v>
      </c>
      <c r="S81" s="7"/>
      <c r="T81" s="7">
        <f t="shared" ref="T81:T84" si="138">SUM(R81:S81)</f>
        <v>5808</v>
      </c>
      <c r="U81" s="8"/>
      <c r="V81" s="7">
        <f t="shared" ref="V81:V84" si="139">SUM(T81:U81)</f>
        <v>5808</v>
      </c>
    </row>
    <row r="82" spans="1:22" s="107" customFormat="1" ht="15.75" hidden="1" outlineLevel="7" x14ac:dyDescent="0.25">
      <c r="A82" s="46" t="s">
        <v>422</v>
      </c>
      <c r="B82" s="46" t="s">
        <v>33</v>
      </c>
      <c r="C82" s="72" t="s">
        <v>34</v>
      </c>
      <c r="D82" s="7">
        <v>341.7</v>
      </c>
      <c r="E82" s="8"/>
      <c r="F82" s="7">
        <f t="shared" si="132"/>
        <v>341.7</v>
      </c>
      <c r="G82" s="8"/>
      <c r="H82" s="7">
        <f t="shared" si="133"/>
        <v>341.7</v>
      </c>
      <c r="I82" s="8"/>
      <c r="J82" s="7">
        <f t="shared" si="134"/>
        <v>341.7</v>
      </c>
      <c r="K82" s="7">
        <v>341.7</v>
      </c>
      <c r="L82" s="7"/>
      <c r="M82" s="7">
        <f t="shared" si="135"/>
        <v>341.7</v>
      </c>
      <c r="N82" s="8"/>
      <c r="O82" s="7">
        <f t="shared" si="136"/>
        <v>341.7</v>
      </c>
      <c r="P82" s="8"/>
      <c r="Q82" s="7">
        <f t="shared" si="137"/>
        <v>341.7</v>
      </c>
      <c r="R82" s="7">
        <v>341.7</v>
      </c>
      <c r="S82" s="7"/>
      <c r="T82" s="7">
        <f t="shared" si="138"/>
        <v>341.7</v>
      </c>
      <c r="U82" s="8"/>
      <c r="V82" s="7">
        <f t="shared" si="139"/>
        <v>341.7</v>
      </c>
    </row>
    <row r="83" spans="1:22" s="107" customFormat="1" ht="31.5" hidden="1" outlineLevel="7" x14ac:dyDescent="0.25">
      <c r="A83" s="46" t="s">
        <v>422</v>
      </c>
      <c r="B83" s="46" t="s">
        <v>92</v>
      </c>
      <c r="C83" s="72" t="s">
        <v>93</v>
      </c>
      <c r="D83" s="7">
        <v>9268.9</v>
      </c>
      <c r="E83" s="7">
        <v>99.3</v>
      </c>
      <c r="F83" s="7">
        <f t="shared" si="132"/>
        <v>9368.1999999999989</v>
      </c>
      <c r="G83" s="7"/>
      <c r="H83" s="7">
        <f t="shared" si="133"/>
        <v>9368.1999999999989</v>
      </c>
      <c r="I83" s="7"/>
      <c r="J83" s="7">
        <f t="shared" si="134"/>
        <v>9368.1999999999989</v>
      </c>
      <c r="K83" s="7">
        <v>9268.9</v>
      </c>
      <c r="L83" s="7">
        <v>99.3</v>
      </c>
      <c r="M83" s="7">
        <f t="shared" si="135"/>
        <v>9368.1999999999989</v>
      </c>
      <c r="N83" s="7"/>
      <c r="O83" s="7">
        <f t="shared" si="136"/>
        <v>9368.1999999999989</v>
      </c>
      <c r="P83" s="7"/>
      <c r="Q83" s="7">
        <f t="shared" si="137"/>
        <v>9368.1999999999989</v>
      </c>
      <c r="R83" s="7">
        <v>9268.9</v>
      </c>
      <c r="S83" s="7">
        <v>99.3</v>
      </c>
      <c r="T83" s="7">
        <f t="shared" si="138"/>
        <v>9368.1999999999989</v>
      </c>
      <c r="U83" s="7"/>
      <c r="V83" s="7">
        <f t="shared" si="139"/>
        <v>9368.1999999999989</v>
      </c>
    </row>
    <row r="84" spans="1:22" s="107" customFormat="1" ht="15.75" hidden="1" outlineLevel="7" x14ac:dyDescent="0.25">
      <c r="A84" s="46" t="s">
        <v>422</v>
      </c>
      <c r="B84" s="46" t="s">
        <v>27</v>
      </c>
      <c r="C84" s="72" t="s">
        <v>28</v>
      </c>
      <c r="D84" s="7">
        <v>8124.7</v>
      </c>
      <c r="E84" s="8"/>
      <c r="F84" s="7">
        <f t="shared" si="132"/>
        <v>8124.7</v>
      </c>
      <c r="G84" s="8"/>
      <c r="H84" s="7">
        <f t="shared" si="133"/>
        <v>8124.7</v>
      </c>
      <c r="I84" s="8"/>
      <c r="J84" s="7">
        <f t="shared" si="134"/>
        <v>8124.7</v>
      </c>
      <c r="K84" s="7">
        <v>8124.7</v>
      </c>
      <c r="L84" s="7"/>
      <c r="M84" s="7">
        <f t="shared" si="135"/>
        <v>8124.7</v>
      </c>
      <c r="N84" s="8"/>
      <c r="O84" s="7">
        <f t="shared" si="136"/>
        <v>8124.7</v>
      </c>
      <c r="P84" s="8"/>
      <c r="Q84" s="7">
        <f t="shared" si="137"/>
        <v>8124.7</v>
      </c>
      <c r="R84" s="7">
        <v>8124.7</v>
      </c>
      <c r="S84" s="7"/>
      <c r="T84" s="7">
        <f t="shared" si="138"/>
        <v>8124.7</v>
      </c>
      <c r="U84" s="8"/>
      <c r="V84" s="7">
        <f t="shared" si="139"/>
        <v>8124.7</v>
      </c>
    </row>
    <row r="85" spans="1:22" s="107" customFormat="1" ht="31.5" hidden="1" outlineLevel="7" x14ac:dyDescent="0.25">
      <c r="A85" s="47" t="s">
        <v>403</v>
      </c>
      <c r="B85" s="47"/>
      <c r="C85" s="70" t="s">
        <v>404</v>
      </c>
      <c r="D85" s="20">
        <f>D86+D87+D88+D89+D90</f>
        <v>1079801.3</v>
      </c>
      <c r="E85" s="20">
        <f t="shared" ref="E85:V85" si="140">E86+E87+E88+E89+E90</f>
        <v>2414.5</v>
      </c>
      <c r="F85" s="20">
        <f t="shared" si="140"/>
        <v>1082215.8</v>
      </c>
      <c r="G85" s="20">
        <f t="shared" si="140"/>
        <v>0</v>
      </c>
      <c r="H85" s="20">
        <f t="shared" si="140"/>
        <v>1082215.8</v>
      </c>
      <c r="I85" s="20">
        <f t="shared" ref="I85:J85" si="141">I86+I87+I88+I89+I90</f>
        <v>0</v>
      </c>
      <c r="J85" s="20">
        <f t="shared" si="141"/>
        <v>1082215.8</v>
      </c>
      <c r="K85" s="20">
        <f t="shared" si="140"/>
        <v>1082474.5</v>
      </c>
      <c r="L85" s="20">
        <f t="shared" si="140"/>
        <v>9672.2999999999993</v>
      </c>
      <c r="M85" s="20">
        <f t="shared" si="140"/>
        <v>1092146.8</v>
      </c>
      <c r="N85" s="20">
        <f t="shared" si="140"/>
        <v>0</v>
      </c>
      <c r="O85" s="20">
        <f t="shared" si="140"/>
        <v>1092146.8</v>
      </c>
      <c r="P85" s="20">
        <f t="shared" si="140"/>
        <v>0</v>
      </c>
      <c r="Q85" s="20">
        <f t="shared" si="140"/>
        <v>1092146.8</v>
      </c>
      <c r="R85" s="20">
        <f t="shared" si="140"/>
        <v>1085855.7000000002</v>
      </c>
      <c r="S85" s="20">
        <f t="shared" si="140"/>
        <v>9684.2000000000007</v>
      </c>
      <c r="T85" s="20">
        <f t="shared" si="140"/>
        <v>1095539.9000000001</v>
      </c>
      <c r="U85" s="20">
        <f t="shared" si="140"/>
        <v>0</v>
      </c>
      <c r="V85" s="20">
        <f t="shared" si="140"/>
        <v>1095539.9000000001</v>
      </c>
    </row>
    <row r="86" spans="1:22" s="107" customFormat="1" ht="47.25" hidden="1" outlineLevel="7" x14ac:dyDescent="0.25">
      <c r="A86" s="46" t="s">
        <v>403</v>
      </c>
      <c r="B86" s="46" t="s">
        <v>8</v>
      </c>
      <c r="C86" s="72" t="s">
        <v>9</v>
      </c>
      <c r="D86" s="108">
        <v>15520.2</v>
      </c>
      <c r="E86" s="7">
        <v>36.200000000000003</v>
      </c>
      <c r="F86" s="7">
        <f t="shared" ref="F86:F90" si="142">SUM(D86:E86)</f>
        <v>15556.400000000001</v>
      </c>
      <c r="G86" s="7"/>
      <c r="H86" s="7">
        <f t="shared" ref="H86:H90" si="143">SUM(F86:G86)</f>
        <v>15556.400000000001</v>
      </c>
      <c r="I86" s="7"/>
      <c r="J86" s="7">
        <f t="shared" ref="J86:J90" si="144">SUM(H86:I86)</f>
        <v>15556.400000000001</v>
      </c>
      <c r="K86" s="108">
        <v>15528.5</v>
      </c>
      <c r="L86" s="7"/>
      <c r="M86" s="7">
        <f t="shared" ref="M86:M90" si="145">SUM(K86:L86)</f>
        <v>15528.5</v>
      </c>
      <c r="N86" s="7"/>
      <c r="O86" s="7">
        <f t="shared" ref="O86:O90" si="146">SUM(M86:N86)</f>
        <v>15528.5</v>
      </c>
      <c r="P86" s="7"/>
      <c r="Q86" s="7">
        <f t="shared" ref="Q86:Q90" si="147">SUM(O86:P86)</f>
        <v>15528.5</v>
      </c>
      <c r="R86" s="108">
        <v>15547.9</v>
      </c>
      <c r="S86" s="7"/>
      <c r="T86" s="7">
        <f t="shared" ref="T86:T90" si="148">SUM(R86:S86)</f>
        <v>15547.9</v>
      </c>
      <c r="U86" s="7"/>
      <c r="V86" s="7">
        <f t="shared" ref="V86:V90" si="149">SUM(T86:U86)</f>
        <v>15547.9</v>
      </c>
    </row>
    <row r="87" spans="1:22" s="107" customFormat="1" ht="31.5" hidden="1" outlineLevel="7" x14ac:dyDescent="0.25">
      <c r="A87" s="46" t="s">
        <v>403</v>
      </c>
      <c r="B87" s="46" t="s">
        <v>11</v>
      </c>
      <c r="C87" s="72" t="s">
        <v>12</v>
      </c>
      <c r="D87" s="108">
        <v>57.7</v>
      </c>
      <c r="E87" s="8"/>
      <c r="F87" s="7">
        <f t="shared" si="142"/>
        <v>57.7</v>
      </c>
      <c r="G87" s="8"/>
      <c r="H87" s="7">
        <f t="shared" si="143"/>
        <v>57.7</v>
      </c>
      <c r="I87" s="8"/>
      <c r="J87" s="7">
        <f t="shared" si="144"/>
        <v>57.7</v>
      </c>
      <c r="K87" s="108">
        <v>56.2</v>
      </c>
      <c r="L87" s="7"/>
      <c r="M87" s="7">
        <f t="shared" si="145"/>
        <v>56.2</v>
      </c>
      <c r="N87" s="8"/>
      <c r="O87" s="7">
        <f t="shared" si="146"/>
        <v>56.2</v>
      </c>
      <c r="P87" s="8"/>
      <c r="Q87" s="7">
        <f t="shared" si="147"/>
        <v>56.2</v>
      </c>
      <c r="R87" s="108">
        <v>53.2</v>
      </c>
      <c r="S87" s="7"/>
      <c r="T87" s="7">
        <f t="shared" si="148"/>
        <v>53.2</v>
      </c>
      <c r="U87" s="8"/>
      <c r="V87" s="7">
        <f t="shared" si="149"/>
        <v>53.2</v>
      </c>
    </row>
    <row r="88" spans="1:22" s="107" customFormat="1" ht="15.75" hidden="1" outlineLevel="7" x14ac:dyDescent="0.25">
      <c r="A88" s="46" t="s">
        <v>403</v>
      </c>
      <c r="B88" s="46" t="s">
        <v>33</v>
      </c>
      <c r="C88" s="72" t="s">
        <v>34</v>
      </c>
      <c r="D88" s="108">
        <v>3245</v>
      </c>
      <c r="E88" s="8"/>
      <c r="F88" s="7">
        <f t="shared" si="142"/>
        <v>3245</v>
      </c>
      <c r="G88" s="8"/>
      <c r="H88" s="7">
        <f t="shared" si="143"/>
        <v>3245</v>
      </c>
      <c r="I88" s="8"/>
      <c r="J88" s="7">
        <f t="shared" si="144"/>
        <v>3245</v>
      </c>
      <c r="K88" s="108">
        <v>3065</v>
      </c>
      <c r="L88" s="7"/>
      <c r="M88" s="7">
        <f t="shared" si="145"/>
        <v>3065</v>
      </c>
      <c r="N88" s="8"/>
      <c r="O88" s="7">
        <f t="shared" si="146"/>
        <v>3065</v>
      </c>
      <c r="P88" s="8"/>
      <c r="Q88" s="7">
        <f t="shared" si="147"/>
        <v>3065</v>
      </c>
      <c r="R88" s="108">
        <v>3015</v>
      </c>
      <c r="S88" s="7"/>
      <c r="T88" s="7">
        <f t="shared" si="148"/>
        <v>3015</v>
      </c>
      <c r="U88" s="8"/>
      <c r="V88" s="7">
        <f t="shared" si="149"/>
        <v>3015</v>
      </c>
    </row>
    <row r="89" spans="1:22" s="107" customFormat="1" ht="31.5" hidden="1" outlineLevel="7" x14ac:dyDescent="0.25">
      <c r="A89" s="46" t="s">
        <v>403</v>
      </c>
      <c r="B89" s="46" t="s">
        <v>92</v>
      </c>
      <c r="C89" s="72" t="s">
        <v>93</v>
      </c>
      <c r="D89" s="108">
        <v>1029994.4</v>
      </c>
      <c r="E89" s="7">
        <f>2414.5-36.2</f>
        <v>2378.3000000000002</v>
      </c>
      <c r="F89" s="7">
        <f t="shared" si="142"/>
        <v>1032372.7000000001</v>
      </c>
      <c r="G89" s="7">
        <f>-198.22524+198.22524</f>
        <v>0</v>
      </c>
      <c r="H89" s="7">
        <f t="shared" si="143"/>
        <v>1032372.7000000001</v>
      </c>
      <c r="I89" s="7">
        <f>-198.22524+198.22524</f>
        <v>0</v>
      </c>
      <c r="J89" s="7">
        <f t="shared" si="144"/>
        <v>1032372.7000000001</v>
      </c>
      <c r="K89" s="108">
        <v>1032840.7999999999</v>
      </c>
      <c r="L89" s="7">
        <v>9672.2999999999993</v>
      </c>
      <c r="M89" s="7">
        <f t="shared" si="145"/>
        <v>1042513.1</v>
      </c>
      <c r="N89" s="7"/>
      <c r="O89" s="7">
        <f t="shared" si="146"/>
        <v>1042513.1</v>
      </c>
      <c r="P89" s="7">
        <f>-198.22524+198.22524</f>
        <v>0</v>
      </c>
      <c r="Q89" s="7">
        <f t="shared" si="147"/>
        <v>1042513.1</v>
      </c>
      <c r="R89" s="108">
        <v>1036255.6000000001</v>
      </c>
      <c r="S89" s="7">
        <v>9684.2000000000007</v>
      </c>
      <c r="T89" s="7">
        <f t="shared" si="148"/>
        <v>1045939.8</v>
      </c>
      <c r="U89" s="7"/>
      <c r="V89" s="7">
        <f t="shared" si="149"/>
        <v>1045939.8</v>
      </c>
    </row>
    <row r="90" spans="1:22" s="107" customFormat="1" ht="15.75" hidden="1" outlineLevel="7" x14ac:dyDescent="0.25">
      <c r="A90" s="46" t="s">
        <v>403</v>
      </c>
      <c r="B90" s="46" t="s">
        <v>27</v>
      </c>
      <c r="C90" s="72" t="s">
        <v>28</v>
      </c>
      <c r="D90" s="108">
        <v>30984</v>
      </c>
      <c r="E90" s="8"/>
      <c r="F90" s="7">
        <f t="shared" si="142"/>
        <v>30984</v>
      </c>
      <c r="G90" s="8"/>
      <c r="H90" s="7">
        <f t="shared" si="143"/>
        <v>30984</v>
      </c>
      <c r="I90" s="8"/>
      <c r="J90" s="7">
        <f t="shared" si="144"/>
        <v>30984</v>
      </c>
      <c r="K90" s="108">
        <v>30984</v>
      </c>
      <c r="L90" s="7"/>
      <c r="M90" s="7">
        <f t="shared" si="145"/>
        <v>30984</v>
      </c>
      <c r="N90" s="8"/>
      <c r="O90" s="7">
        <f t="shared" si="146"/>
        <v>30984</v>
      </c>
      <c r="P90" s="8"/>
      <c r="Q90" s="7">
        <f t="shared" si="147"/>
        <v>30984</v>
      </c>
      <c r="R90" s="108">
        <v>30984</v>
      </c>
      <c r="S90" s="7"/>
      <c r="T90" s="7">
        <f t="shared" si="148"/>
        <v>30984</v>
      </c>
      <c r="U90" s="8"/>
      <c r="V90" s="7">
        <f t="shared" si="149"/>
        <v>30984</v>
      </c>
    </row>
    <row r="91" spans="1:22" s="107" customFormat="1" ht="78.75" hidden="1" outlineLevel="5" x14ac:dyDescent="0.25">
      <c r="A91" s="47" t="s">
        <v>438</v>
      </c>
      <c r="B91" s="47"/>
      <c r="C91" s="68" t="s">
        <v>439</v>
      </c>
      <c r="D91" s="20">
        <f>D92</f>
        <v>4716.6000000000004</v>
      </c>
      <c r="E91" s="20">
        <f t="shared" ref="E91:J91" si="150">E92</f>
        <v>0</v>
      </c>
      <c r="F91" s="20">
        <f t="shared" si="150"/>
        <v>4716.6000000000004</v>
      </c>
      <c r="G91" s="20">
        <f t="shared" si="150"/>
        <v>0</v>
      </c>
      <c r="H91" s="20">
        <f t="shared" si="150"/>
        <v>4716.6000000000004</v>
      </c>
      <c r="I91" s="20">
        <f t="shared" si="150"/>
        <v>0</v>
      </c>
      <c r="J91" s="20">
        <f t="shared" si="150"/>
        <v>4716.6000000000004</v>
      </c>
      <c r="K91" s="20">
        <f>K92</f>
        <v>4716.6000000000004</v>
      </c>
      <c r="L91" s="20">
        <f t="shared" ref="L91:Q91" si="151">L92</f>
        <v>0</v>
      </c>
      <c r="M91" s="20">
        <f t="shared" si="151"/>
        <v>4716.6000000000004</v>
      </c>
      <c r="N91" s="20">
        <f t="shared" si="151"/>
        <v>0</v>
      </c>
      <c r="O91" s="20">
        <f t="shared" si="151"/>
        <v>4716.6000000000004</v>
      </c>
      <c r="P91" s="20">
        <f t="shared" si="151"/>
        <v>0</v>
      </c>
      <c r="Q91" s="20">
        <f t="shared" si="151"/>
        <v>4716.6000000000004</v>
      </c>
      <c r="R91" s="20">
        <f>R92</f>
        <v>4716.6000000000004</v>
      </c>
      <c r="S91" s="20">
        <f t="shared" ref="S91:V91" si="152">S92</f>
        <v>0</v>
      </c>
      <c r="T91" s="20">
        <f t="shared" si="152"/>
        <v>4716.6000000000004</v>
      </c>
      <c r="U91" s="20">
        <f t="shared" si="152"/>
        <v>0</v>
      </c>
      <c r="V91" s="20">
        <f t="shared" si="152"/>
        <v>4716.6000000000004</v>
      </c>
    </row>
    <row r="92" spans="1:22" s="107" customFormat="1" ht="31.5" hidden="1" outlineLevel="7" x14ac:dyDescent="0.25">
      <c r="A92" s="46" t="s">
        <v>438</v>
      </c>
      <c r="B92" s="46" t="s">
        <v>92</v>
      </c>
      <c r="C92" s="72" t="s">
        <v>93</v>
      </c>
      <c r="D92" s="7">
        <v>4716.6000000000004</v>
      </c>
      <c r="E92" s="8"/>
      <c r="F92" s="7">
        <f>SUM(D92:E92)</f>
        <v>4716.6000000000004</v>
      </c>
      <c r="G92" s="8"/>
      <c r="H92" s="7">
        <f>SUM(F92:G92)</f>
        <v>4716.6000000000004</v>
      </c>
      <c r="I92" s="8"/>
      <c r="J92" s="7">
        <f>SUM(H92:I92)</f>
        <v>4716.6000000000004</v>
      </c>
      <c r="K92" s="7">
        <v>4716.6000000000004</v>
      </c>
      <c r="L92" s="7"/>
      <c r="M92" s="7">
        <f>SUM(K92:L92)</f>
        <v>4716.6000000000004</v>
      </c>
      <c r="N92" s="8"/>
      <c r="O92" s="7">
        <f>SUM(M92:N92)</f>
        <v>4716.6000000000004</v>
      </c>
      <c r="P92" s="8"/>
      <c r="Q92" s="7">
        <f>SUM(O92:P92)</f>
        <v>4716.6000000000004</v>
      </c>
      <c r="R92" s="7">
        <v>4716.6000000000004</v>
      </c>
      <c r="S92" s="7"/>
      <c r="T92" s="7">
        <f>SUM(R92:S92)</f>
        <v>4716.6000000000004</v>
      </c>
      <c r="U92" s="8"/>
      <c r="V92" s="7">
        <f>SUM(T92:U92)</f>
        <v>4716.6000000000004</v>
      </c>
    </row>
    <row r="93" spans="1:22" s="109" customFormat="1" ht="173.25" hidden="1" outlineLevel="5" x14ac:dyDescent="0.25">
      <c r="A93" s="5" t="s">
        <v>413</v>
      </c>
      <c r="B93" s="5"/>
      <c r="C93" s="66" t="s">
        <v>593</v>
      </c>
      <c r="D93" s="4">
        <f>D94</f>
        <v>417.56</v>
      </c>
      <c r="E93" s="4">
        <f t="shared" ref="E93:J93" si="153">E94</f>
        <v>0</v>
      </c>
      <c r="F93" s="4">
        <f t="shared" si="153"/>
        <v>417.56</v>
      </c>
      <c r="G93" s="4">
        <f t="shared" si="153"/>
        <v>0</v>
      </c>
      <c r="H93" s="4">
        <f t="shared" si="153"/>
        <v>417.56</v>
      </c>
      <c r="I93" s="4">
        <f t="shared" si="153"/>
        <v>0</v>
      </c>
      <c r="J93" s="4">
        <f t="shared" si="153"/>
        <v>417.56</v>
      </c>
      <c r="K93" s="4">
        <f>K94</f>
        <v>419.81</v>
      </c>
      <c r="L93" s="4">
        <f t="shared" ref="L93:Q93" si="154">L94</f>
        <v>0</v>
      </c>
      <c r="M93" s="4">
        <f t="shared" si="154"/>
        <v>419.81</v>
      </c>
      <c r="N93" s="4">
        <f t="shared" si="154"/>
        <v>0</v>
      </c>
      <c r="O93" s="4">
        <f t="shared" si="154"/>
        <v>419.81</v>
      </c>
      <c r="P93" s="4">
        <f t="shared" si="154"/>
        <v>0</v>
      </c>
      <c r="Q93" s="4">
        <f t="shared" si="154"/>
        <v>419.81</v>
      </c>
      <c r="R93" s="4">
        <f>R94</f>
        <v>426.55</v>
      </c>
      <c r="S93" s="4">
        <f t="shared" ref="S93:V93" si="155">S94</f>
        <v>0</v>
      </c>
      <c r="T93" s="4">
        <f t="shared" si="155"/>
        <v>426.55</v>
      </c>
      <c r="U93" s="4">
        <f t="shared" si="155"/>
        <v>0</v>
      </c>
      <c r="V93" s="4">
        <f t="shared" si="155"/>
        <v>426.55</v>
      </c>
    </row>
    <row r="94" spans="1:22" s="109" customFormat="1" ht="31.5" hidden="1" outlineLevel="7" x14ac:dyDescent="0.25">
      <c r="A94" s="13" t="s">
        <v>413</v>
      </c>
      <c r="B94" s="13" t="s">
        <v>92</v>
      </c>
      <c r="C94" s="67" t="s">
        <v>93</v>
      </c>
      <c r="D94" s="51">
        <v>417.56</v>
      </c>
      <c r="E94" s="8"/>
      <c r="F94" s="8">
        <f>SUM(D94:E94)</f>
        <v>417.56</v>
      </c>
      <c r="G94" s="8"/>
      <c r="H94" s="8">
        <f>SUM(F94:G94)</f>
        <v>417.56</v>
      </c>
      <c r="I94" s="8"/>
      <c r="J94" s="8">
        <f>SUM(H94:I94)</f>
        <v>417.56</v>
      </c>
      <c r="K94" s="51">
        <v>419.81</v>
      </c>
      <c r="L94" s="8"/>
      <c r="M94" s="8">
        <f>SUM(K94:L94)</f>
        <v>419.81</v>
      </c>
      <c r="N94" s="8"/>
      <c r="O94" s="8">
        <f>SUM(M94:N94)</f>
        <v>419.81</v>
      </c>
      <c r="P94" s="8"/>
      <c r="Q94" s="8">
        <f>SUM(O94:P94)</f>
        <v>419.81</v>
      </c>
      <c r="R94" s="51">
        <v>426.55</v>
      </c>
      <c r="S94" s="8"/>
      <c r="T94" s="8">
        <f>SUM(R94:S94)</f>
        <v>426.55</v>
      </c>
      <c r="U94" s="8"/>
      <c r="V94" s="8">
        <f>SUM(T94:U94)</f>
        <v>426.55</v>
      </c>
    </row>
    <row r="95" spans="1:22" s="107" customFormat="1" ht="173.25" hidden="1" outlineLevel="5" x14ac:dyDescent="0.25">
      <c r="A95" s="47" t="s">
        <v>413</v>
      </c>
      <c r="B95" s="47"/>
      <c r="C95" s="68" t="s">
        <v>594</v>
      </c>
      <c r="D95" s="20">
        <f>D96</f>
        <v>5149.8999999999996</v>
      </c>
      <c r="E95" s="20">
        <f t="shared" ref="E95:J95" si="156">E96</f>
        <v>0</v>
      </c>
      <c r="F95" s="20">
        <f t="shared" si="156"/>
        <v>5149.8999999999996</v>
      </c>
      <c r="G95" s="20">
        <f t="shared" si="156"/>
        <v>0</v>
      </c>
      <c r="H95" s="20">
        <f t="shared" si="156"/>
        <v>5149.8999999999996</v>
      </c>
      <c r="I95" s="20">
        <f t="shared" si="156"/>
        <v>0</v>
      </c>
      <c r="J95" s="20">
        <f t="shared" si="156"/>
        <v>5149.8999999999996</v>
      </c>
      <c r="K95" s="20">
        <f>K96</f>
        <v>5177.6000000000004</v>
      </c>
      <c r="L95" s="20">
        <f t="shared" ref="L95:Q95" si="157">L96</f>
        <v>0</v>
      </c>
      <c r="M95" s="20">
        <f t="shared" si="157"/>
        <v>5177.6000000000004</v>
      </c>
      <c r="N95" s="20">
        <f t="shared" si="157"/>
        <v>0</v>
      </c>
      <c r="O95" s="20">
        <f t="shared" si="157"/>
        <v>5177.6000000000004</v>
      </c>
      <c r="P95" s="20">
        <f t="shared" si="157"/>
        <v>0</v>
      </c>
      <c r="Q95" s="20">
        <f t="shared" si="157"/>
        <v>5177.6000000000004</v>
      </c>
      <c r="R95" s="20">
        <f>R96</f>
        <v>5260.7</v>
      </c>
      <c r="S95" s="20">
        <f t="shared" ref="S95:V95" si="158">S96</f>
        <v>0</v>
      </c>
      <c r="T95" s="20">
        <f t="shared" si="158"/>
        <v>5260.7</v>
      </c>
      <c r="U95" s="20">
        <f t="shared" si="158"/>
        <v>0</v>
      </c>
      <c r="V95" s="20">
        <f t="shared" si="158"/>
        <v>5260.7</v>
      </c>
    </row>
    <row r="96" spans="1:22" s="107" customFormat="1" ht="31.5" hidden="1" outlineLevel="7" x14ac:dyDescent="0.25">
      <c r="A96" s="46" t="s">
        <v>413</v>
      </c>
      <c r="B96" s="46" t="s">
        <v>92</v>
      </c>
      <c r="C96" s="72" t="s">
        <v>93</v>
      </c>
      <c r="D96" s="7">
        <v>5149.8999999999996</v>
      </c>
      <c r="E96" s="7"/>
      <c r="F96" s="7">
        <f>SUM(D96:E96)</f>
        <v>5149.8999999999996</v>
      </c>
      <c r="G96" s="7"/>
      <c r="H96" s="7">
        <f>SUM(F96:G96)</f>
        <v>5149.8999999999996</v>
      </c>
      <c r="I96" s="7"/>
      <c r="J96" s="7">
        <f>SUM(H96:I96)</f>
        <v>5149.8999999999996</v>
      </c>
      <c r="K96" s="7">
        <v>5177.6000000000004</v>
      </c>
      <c r="L96" s="7"/>
      <c r="M96" s="7">
        <f>SUM(K96:L96)</f>
        <v>5177.6000000000004</v>
      </c>
      <c r="N96" s="7"/>
      <c r="O96" s="7">
        <f>SUM(M96:N96)</f>
        <v>5177.6000000000004</v>
      </c>
      <c r="P96" s="7"/>
      <c r="Q96" s="7">
        <f>SUM(O96:P96)</f>
        <v>5177.6000000000004</v>
      </c>
      <c r="R96" s="7">
        <v>5260.7</v>
      </c>
      <c r="S96" s="7"/>
      <c r="T96" s="7">
        <f>SUM(R96:S96)</f>
        <v>5260.7</v>
      </c>
      <c r="U96" s="7"/>
      <c r="V96" s="7">
        <f>SUM(T96:U96)</f>
        <v>5260.7</v>
      </c>
    </row>
    <row r="97" spans="1:22" s="107" customFormat="1" ht="47.25" hidden="1" outlineLevel="5" x14ac:dyDescent="0.25">
      <c r="A97" s="47" t="s">
        <v>411</v>
      </c>
      <c r="B97" s="47"/>
      <c r="C97" s="70" t="s">
        <v>412</v>
      </c>
      <c r="D97" s="20">
        <f>D98</f>
        <v>84697.9</v>
      </c>
      <c r="E97" s="20">
        <f t="shared" ref="E97:J97" si="159">E98</f>
        <v>0</v>
      </c>
      <c r="F97" s="20">
        <f t="shared" si="159"/>
        <v>84697.9</v>
      </c>
      <c r="G97" s="20">
        <f t="shared" si="159"/>
        <v>0</v>
      </c>
      <c r="H97" s="20">
        <f t="shared" si="159"/>
        <v>84697.9</v>
      </c>
      <c r="I97" s="20">
        <f t="shared" si="159"/>
        <v>0</v>
      </c>
      <c r="J97" s="20">
        <f t="shared" si="159"/>
        <v>84697.9</v>
      </c>
      <c r="K97" s="20">
        <f>K98</f>
        <v>80408.5</v>
      </c>
      <c r="L97" s="20">
        <f t="shared" ref="L97:Q97" si="160">L98</f>
        <v>0</v>
      </c>
      <c r="M97" s="20">
        <f t="shared" si="160"/>
        <v>80408.5</v>
      </c>
      <c r="N97" s="20">
        <f t="shared" si="160"/>
        <v>0</v>
      </c>
      <c r="O97" s="20">
        <f t="shared" si="160"/>
        <v>80408.5</v>
      </c>
      <c r="P97" s="20">
        <f t="shared" si="160"/>
        <v>0</v>
      </c>
      <c r="Q97" s="20">
        <f t="shared" si="160"/>
        <v>80408.5</v>
      </c>
      <c r="R97" s="20">
        <f>R98</f>
        <v>79633.899999999994</v>
      </c>
      <c r="S97" s="20">
        <f t="shared" ref="S97:V97" si="161">S98</f>
        <v>0</v>
      </c>
      <c r="T97" s="20">
        <f t="shared" si="161"/>
        <v>79633.899999999994</v>
      </c>
      <c r="U97" s="20">
        <f t="shared" si="161"/>
        <v>0</v>
      </c>
      <c r="V97" s="20">
        <f t="shared" si="161"/>
        <v>79633.899999999994</v>
      </c>
    </row>
    <row r="98" spans="1:22" s="107" customFormat="1" ht="31.5" hidden="1" outlineLevel="7" x14ac:dyDescent="0.25">
      <c r="A98" s="46" t="s">
        <v>411</v>
      </c>
      <c r="B98" s="46" t="s">
        <v>92</v>
      </c>
      <c r="C98" s="72" t="s">
        <v>93</v>
      </c>
      <c r="D98" s="7">
        <v>84697.9</v>
      </c>
      <c r="E98" s="7"/>
      <c r="F98" s="7">
        <f>SUM(D98:E98)</f>
        <v>84697.9</v>
      </c>
      <c r="G98" s="7"/>
      <c r="H98" s="7">
        <f>SUM(F98:G98)</f>
        <v>84697.9</v>
      </c>
      <c r="I98" s="7"/>
      <c r="J98" s="7">
        <f>SUM(H98:I98)</f>
        <v>84697.9</v>
      </c>
      <c r="K98" s="7">
        <v>80408.5</v>
      </c>
      <c r="L98" s="7"/>
      <c r="M98" s="7">
        <f>SUM(K98:L98)</f>
        <v>80408.5</v>
      </c>
      <c r="N98" s="7"/>
      <c r="O98" s="7">
        <f>SUM(M98:N98)</f>
        <v>80408.5</v>
      </c>
      <c r="P98" s="7"/>
      <c r="Q98" s="7">
        <f>SUM(O98:P98)</f>
        <v>80408.5</v>
      </c>
      <c r="R98" s="7">
        <v>79633.899999999994</v>
      </c>
      <c r="S98" s="7"/>
      <c r="T98" s="7">
        <f>SUM(R98:S98)</f>
        <v>79633.899999999994</v>
      </c>
      <c r="U98" s="7"/>
      <c r="V98" s="7">
        <f>SUM(T98:U98)</f>
        <v>79633.899999999994</v>
      </c>
    </row>
    <row r="99" spans="1:22" ht="31.5" outlineLevel="2" collapsed="1" x14ac:dyDescent="0.25">
      <c r="A99" s="5" t="s">
        <v>205</v>
      </c>
      <c r="B99" s="5"/>
      <c r="C99" s="69" t="s">
        <v>206</v>
      </c>
      <c r="D99" s="4">
        <f t="shared" ref="D99:V99" si="162">D100+D121+D129+D135+D139</f>
        <v>210095.2</v>
      </c>
      <c r="E99" s="4">
        <f t="shared" si="162"/>
        <v>413.02924999999999</v>
      </c>
      <c r="F99" s="4">
        <f t="shared" si="162"/>
        <v>210508.22925</v>
      </c>
      <c r="G99" s="4">
        <f t="shared" si="162"/>
        <v>7964.9243399999996</v>
      </c>
      <c r="H99" s="4">
        <f t="shared" si="162"/>
        <v>218473.15359</v>
      </c>
      <c r="I99" s="4">
        <f t="shared" ref="I99:J99" si="163">I100+I121+I129+I135+I139</f>
        <v>1339.99045</v>
      </c>
      <c r="J99" s="4">
        <f t="shared" si="163"/>
        <v>219813.14404000001</v>
      </c>
      <c r="K99" s="4">
        <f t="shared" si="162"/>
        <v>200879.6</v>
      </c>
      <c r="L99" s="4">
        <f t="shared" si="162"/>
        <v>0</v>
      </c>
      <c r="M99" s="4">
        <f t="shared" si="162"/>
        <v>200879.6</v>
      </c>
      <c r="N99" s="4">
        <f t="shared" si="162"/>
        <v>0</v>
      </c>
      <c r="O99" s="4">
        <f t="shared" si="162"/>
        <v>200879.6</v>
      </c>
      <c r="P99" s="4">
        <f t="shared" si="162"/>
        <v>0</v>
      </c>
      <c r="Q99" s="4">
        <f t="shared" si="162"/>
        <v>200879.6</v>
      </c>
      <c r="R99" s="4">
        <f t="shared" si="162"/>
        <v>200647.5</v>
      </c>
      <c r="S99" s="4">
        <f t="shared" si="162"/>
        <v>0</v>
      </c>
      <c r="T99" s="4">
        <f t="shared" si="162"/>
        <v>200647.5</v>
      </c>
      <c r="U99" s="4">
        <f t="shared" si="162"/>
        <v>0</v>
      </c>
      <c r="V99" s="4">
        <f t="shared" si="162"/>
        <v>200647.5</v>
      </c>
    </row>
    <row r="100" spans="1:22" ht="31.5" outlineLevel="3" x14ac:dyDescent="0.25">
      <c r="A100" s="5" t="s">
        <v>301</v>
      </c>
      <c r="B100" s="5"/>
      <c r="C100" s="69" t="s">
        <v>302</v>
      </c>
      <c r="D100" s="4">
        <f>D101</f>
        <v>1610</v>
      </c>
      <c r="E100" s="4">
        <f t="shared" ref="E100:F100" si="164">E101</f>
        <v>413.02924999999999</v>
      </c>
      <c r="F100" s="4">
        <f t="shared" si="164"/>
        <v>2023.02925</v>
      </c>
      <c r="G100" s="4">
        <f>G101+G118</f>
        <v>2007.9479299999998</v>
      </c>
      <c r="H100" s="4">
        <f t="shared" ref="H100:V100" si="165">H101+H118</f>
        <v>4030.9771799999999</v>
      </c>
      <c r="I100" s="4">
        <f>I101+I118</f>
        <v>1339.99045</v>
      </c>
      <c r="J100" s="4">
        <f t="shared" ref="J100" si="166">J101+J118</f>
        <v>5370.9676300000001</v>
      </c>
      <c r="K100" s="4">
        <f t="shared" si="165"/>
        <v>1510</v>
      </c>
      <c r="L100" s="4">
        <f t="shared" si="165"/>
        <v>0</v>
      </c>
      <c r="M100" s="4">
        <f t="shared" si="165"/>
        <v>1510</v>
      </c>
      <c r="N100" s="4">
        <f t="shared" si="165"/>
        <v>0</v>
      </c>
      <c r="O100" s="4">
        <f t="shared" si="165"/>
        <v>1510</v>
      </c>
      <c r="P100" s="4">
        <f>P101+P118</f>
        <v>0</v>
      </c>
      <c r="Q100" s="4">
        <f t="shared" ref="Q100" si="167">Q101+Q118</f>
        <v>1510</v>
      </c>
      <c r="R100" s="4">
        <f t="shared" si="165"/>
        <v>1610</v>
      </c>
      <c r="S100" s="4">
        <f t="shared" si="165"/>
        <v>0</v>
      </c>
      <c r="T100" s="4">
        <f t="shared" si="165"/>
        <v>1610</v>
      </c>
      <c r="U100" s="4">
        <f t="shared" si="165"/>
        <v>0</v>
      </c>
      <c r="V100" s="4">
        <f t="shared" si="165"/>
        <v>1610</v>
      </c>
    </row>
    <row r="101" spans="1:22" ht="31.5" outlineLevel="4" x14ac:dyDescent="0.25">
      <c r="A101" s="5" t="s">
        <v>303</v>
      </c>
      <c r="B101" s="5"/>
      <c r="C101" s="69" t="s">
        <v>613</v>
      </c>
      <c r="D101" s="4">
        <f>D102+D106+D108</f>
        <v>1610</v>
      </c>
      <c r="E101" s="4">
        <f>E102+E106+E108+E110</f>
        <v>413.02924999999999</v>
      </c>
      <c r="F101" s="4">
        <f t="shared" ref="F101" si="168">F102+F106+F108+F110</f>
        <v>2023.02925</v>
      </c>
      <c r="G101" s="4">
        <f>G102+G106+G108+G110+G104+G116+G112</f>
        <v>1482.9479299999998</v>
      </c>
      <c r="H101" s="4">
        <f t="shared" ref="H101:V101" si="169">H102+H106+H108+H110+H104+H116+H112</f>
        <v>3505.9771799999999</v>
      </c>
      <c r="I101" s="4">
        <f>I102+I106+I108+I110+I104+I116+I112+I114</f>
        <v>1339.99045</v>
      </c>
      <c r="J101" s="4">
        <f t="shared" ref="J101:Q101" si="170">J102+J106+J108+J110+J104+J116+J112+J114</f>
        <v>4845.9676300000001</v>
      </c>
      <c r="K101" s="4">
        <f t="shared" si="170"/>
        <v>1510</v>
      </c>
      <c r="L101" s="4">
        <f t="shared" si="170"/>
        <v>0</v>
      </c>
      <c r="M101" s="4">
        <f t="shared" si="170"/>
        <v>1510</v>
      </c>
      <c r="N101" s="4">
        <f t="shared" si="170"/>
        <v>0</v>
      </c>
      <c r="O101" s="4">
        <f t="shared" si="170"/>
        <v>1510</v>
      </c>
      <c r="P101" s="4">
        <f t="shared" si="170"/>
        <v>0</v>
      </c>
      <c r="Q101" s="4">
        <f t="shared" si="170"/>
        <v>1510</v>
      </c>
      <c r="R101" s="4">
        <f t="shared" si="169"/>
        <v>1610</v>
      </c>
      <c r="S101" s="4">
        <f t="shared" si="169"/>
        <v>0</v>
      </c>
      <c r="T101" s="4">
        <f t="shared" si="169"/>
        <v>1610</v>
      </c>
      <c r="U101" s="4">
        <f t="shared" si="169"/>
        <v>0</v>
      </c>
      <c r="V101" s="4">
        <f t="shared" si="169"/>
        <v>1610</v>
      </c>
    </row>
    <row r="102" spans="1:22" ht="31.5" hidden="1" outlineLevel="5" x14ac:dyDescent="0.25">
      <c r="A102" s="5" t="s">
        <v>304</v>
      </c>
      <c r="B102" s="5"/>
      <c r="C102" s="69" t="s">
        <v>14</v>
      </c>
      <c r="D102" s="4">
        <f>D103</f>
        <v>150</v>
      </c>
      <c r="E102" s="4">
        <f t="shared" ref="E102:J102" si="171">E103</f>
        <v>0</v>
      </c>
      <c r="F102" s="4">
        <f t="shared" si="171"/>
        <v>150</v>
      </c>
      <c r="G102" s="4">
        <f t="shared" si="171"/>
        <v>0</v>
      </c>
      <c r="H102" s="4">
        <f t="shared" si="171"/>
        <v>150</v>
      </c>
      <c r="I102" s="4">
        <f t="shared" si="171"/>
        <v>0</v>
      </c>
      <c r="J102" s="4">
        <f t="shared" si="171"/>
        <v>150</v>
      </c>
      <c r="K102" s="4">
        <f>K103</f>
        <v>150</v>
      </c>
      <c r="L102" s="4">
        <f t="shared" ref="L102:Q102" si="172">L103</f>
        <v>0</v>
      </c>
      <c r="M102" s="4">
        <f t="shared" si="172"/>
        <v>150</v>
      </c>
      <c r="N102" s="4">
        <f t="shared" si="172"/>
        <v>0</v>
      </c>
      <c r="O102" s="4">
        <f t="shared" si="172"/>
        <v>150</v>
      </c>
      <c r="P102" s="4">
        <f t="shared" si="172"/>
        <v>0</v>
      </c>
      <c r="Q102" s="4">
        <f t="shared" si="172"/>
        <v>150</v>
      </c>
      <c r="R102" s="4">
        <f>R103</f>
        <v>150</v>
      </c>
      <c r="S102" s="4">
        <f t="shared" ref="S102:V102" si="173">S103</f>
        <v>0</v>
      </c>
      <c r="T102" s="4">
        <f t="shared" si="173"/>
        <v>150</v>
      </c>
      <c r="U102" s="4">
        <f t="shared" si="173"/>
        <v>0</v>
      </c>
      <c r="V102" s="4">
        <f t="shared" si="173"/>
        <v>150</v>
      </c>
    </row>
    <row r="103" spans="1:22" ht="31.5" hidden="1" outlineLevel="7" x14ac:dyDescent="0.25">
      <c r="A103" s="13" t="s">
        <v>304</v>
      </c>
      <c r="B103" s="13" t="s">
        <v>11</v>
      </c>
      <c r="C103" s="67" t="s">
        <v>12</v>
      </c>
      <c r="D103" s="8">
        <v>150</v>
      </c>
      <c r="E103" s="8"/>
      <c r="F103" s="8">
        <f>SUM(D103:E103)</f>
        <v>150</v>
      </c>
      <c r="G103" s="8"/>
      <c r="H103" s="8">
        <f>SUM(F103:G103)</f>
        <v>150</v>
      </c>
      <c r="I103" s="8"/>
      <c r="J103" s="8">
        <f>SUM(H103:I103)</f>
        <v>150</v>
      </c>
      <c r="K103" s="8">
        <v>150</v>
      </c>
      <c r="L103" s="8"/>
      <c r="M103" s="8">
        <f>SUM(K103:L103)</f>
        <v>150</v>
      </c>
      <c r="N103" s="8"/>
      <c r="O103" s="8">
        <f>SUM(M103:N103)</f>
        <v>150</v>
      </c>
      <c r="P103" s="8"/>
      <c r="Q103" s="8">
        <f>SUM(O103:P103)</f>
        <v>150</v>
      </c>
      <c r="R103" s="8">
        <v>150</v>
      </c>
      <c r="S103" s="8"/>
      <c r="T103" s="8">
        <f>SUM(R103:S103)</f>
        <v>150</v>
      </c>
      <c r="U103" s="8"/>
      <c r="V103" s="8">
        <f>SUM(T103:U103)</f>
        <v>150</v>
      </c>
    </row>
    <row r="104" spans="1:22" ht="31.5" hidden="1" outlineLevel="7" x14ac:dyDescent="0.2">
      <c r="A104" s="5" t="s">
        <v>750</v>
      </c>
      <c r="B104" s="10"/>
      <c r="C104" s="129" t="s">
        <v>749</v>
      </c>
      <c r="D104" s="8"/>
      <c r="E104" s="8"/>
      <c r="F104" s="8"/>
      <c r="G104" s="4">
        <f t="shared" ref="G104:J104" si="174">G105</f>
        <v>73.967179999999999</v>
      </c>
      <c r="H104" s="4">
        <f t="shared" si="174"/>
        <v>73.967179999999999</v>
      </c>
      <c r="I104" s="4">
        <f t="shared" si="174"/>
        <v>0</v>
      </c>
      <c r="J104" s="4">
        <f t="shared" si="174"/>
        <v>73.967179999999999</v>
      </c>
      <c r="K104" s="8"/>
      <c r="L104" s="8"/>
      <c r="M104" s="8"/>
      <c r="N104" s="8"/>
      <c r="O104" s="8"/>
      <c r="P104" s="4">
        <f t="shared" ref="P104:Q104" si="175">P105</f>
        <v>0</v>
      </c>
      <c r="Q104" s="4">
        <f t="shared" si="175"/>
        <v>0</v>
      </c>
      <c r="R104" s="8"/>
      <c r="S104" s="8"/>
      <c r="T104" s="8"/>
      <c r="U104" s="8"/>
      <c r="V104" s="8"/>
    </row>
    <row r="105" spans="1:22" ht="31.5" hidden="1" outlineLevel="7" x14ac:dyDescent="0.2">
      <c r="A105" s="13" t="s">
        <v>750</v>
      </c>
      <c r="B105" s="9" t="s">
        <v>92</v>
      </c>
      <c r="C105" s="79" t="s">
        <v>591</v>
      </c>
      <c r="D105" s="8"/>
      <c r="E105" s="8"/>
      <c r="F105" s="8"/>
      <c r="G105" s="8">
        <v>73.967179999999999</v>
      </c>
      <c r="H105" s="8">
        <f>SUM(F105:G105)</f>
        <v>73.967179999999999</v>
      </c>
      <c r="I105" s="8"/>
      <c r="J105" s="8">
        <f>SUM(H105:I105)</f>
        <v>73.967179999999999</v>
      </c>
      <c r="K105" s="8"/>
      <c r="L105" s="8"/>
      <c r="M105" s="8"/>
      <c r="N105" s="8"/>
      <c r="O105" s="8"/>
      <c r="P105" s="8"/>
      <c r="Q105" s="8">
        <f>SUM(O105:P105)</f>
        <v>0</v>
      </c>
      <c r="R105" s="8"/>
      <c r="S105" s="8"/>
      <c r="T105" s="8"/>
      <c r="U105" s="8"/>
      <c r="V105" s="8"/>
    </row>
    <row r="106" spans="1:22" ht="15.75" hidden="1" outlineLevel="5" x14ac:dyDescent="0.25">
      <c r="A106" s="5" t="s">
        <v>473</v>
      </c>
      <c r="B106" s="5"/>
      <c r="C106" s="69" t="s">
        <v>474</v>
      </c>
      <c r="D106" s="4">
        <f>D107</f>
        <v>1200</v>
      </c>
      <c r="E106" s="4">
        <f t="shared" ref="E106:J106" si="176">E107</f>
        <v>0</v>
      </c>
      <c r="F106" s="4">
        <f t="shared" si="176"/>
        <v>1200</v>
      </c>
      <c r="G106" s="4">
        <f t="shared" si="176"/>
        <v>0</v>
      </c>
      <c r="H106" s="4">
        <f t="shared" si="176"/>
        <v>1200</v>
      </c>
      <c r="I106" s="4">
        <f t="shared" si="176"/>
        <v>0</v>
      </c>
      <c r="J106" s="4">
        <f t="shared" si="176"/>
        <v>1200</v>
      </c>
      <c r="K106" s="4">
        <f>K107</f>
        <v>1100</v>
      </c>
      <c r="L106" s="4">
        <f t="shared" ref="L106:Q106" si="177">L107</f>
        <v>0</v>
      </c>
      <c r="M106" s="4">
        <f t="shared" si="177"/>
        <v>1100</v>
      </c>
      <c r="N106" s="4">
        <f t="shared" si="177"/>
        <v>0</v>
      </c>
      <c r="O106" s="4">
        <f t="shared" si="177"/>
        <v>1100</v>
      </c>
      <c r="P106" s="4">
        <f t="shared" si="177"/>
        <v>0</v>
      </c>
      <c r="Q106" s="4">
        <f t="shared" si="177"/>
        <v>1100</v>
      </c>
      <c r="R106" s="4">
        <f>R107</f>
        <v>1200</v>
      </c>
      <c r="S106" s="4">
        <f t="shared" ref="S106:V106" si="178">S107</f>
        <v>0</v>
      </c>
      <c r="T106" s="4">
        <f t="shared" si="178"/>
        <v>1200</v>
      </c>
      <c r="U106" s="4">
        <f t="shared" si="178"/>
        <v>0</v>
      </c>
      <c r="V106" s="4">
        <f t="shared" si="178"/>
        <v>1200</v>
      </c>
    </row>
    <row r="107" spans="1:22" ht="31.5" hidden="1" outlineLevel="7" x14ac:dyDescent="0.25">
      <c r="A107" s="13" t="s">
        <v>473</v>
      </c>
      <c r="B107" s="13" t="s">
        <v>11</v>
      </c>
      <c r="C107" s="67" t="s">
        <v>12</v>
      </c>
      <c r="D107" s="8">
        <v>1200</v>
      </c>
      <c r="E107" s="8"/>
      <c r="F107" s="8">
        <f>SUM(D107:E107)</f>
        <v>1200</v>
      </c>
      <c r="G107" s="8"/>
      <c r="H107" s="8">
        <f>SUM(F107:G107)</f>
        <v>1200</v>
      </c>
      <c r="I107" s="8"/>
      <c r="J107" s="8">
        <f>SUM(H107:I107)</f>
        <v>1200</v>
      </c>
      <c r="K107" s="8">
        <v>1100</v>
      </c>
      <c r="L107" s="8"/>
      <c r="M107" s="8">
        <f>SUM(K107:L107)</f>
        <v>1100</v>
      </c>
      <c r="N107" s="8"/>
      <c r="O107" s="8">
        <f>SUM(M107:N107)</f>
        <v>1100</v>
      </c>
      <c r="P107" s="8"/>
      <c r="Q107" s="8">
        <f>SUM(O107:P107)</f>
        <v>1100</v>
      </c>
      <c r="R107" s="8">
        <v>1200</v>
      </c>
      <c r="S107" s="8"/>
      <c r="T107" s="8">
        <f>SUM(R107:S107)</f>
        <v>1200</v>
      </c>
      <c r="U107" s="8"/>
      <c r="V107" s="8">
        <f>SUM(T107:U107)</f>
        <v>1200</v>
      </c>
    </row>
    <row r="108" spans="1:22" ht="31.5" hidden="1" outlineLevel="5" x14ac:dyDescent="0.25">
      <c r="A108" s="5" t="s">
        <v>475</v>
      </c>
      <c r="B108" s="5"/>
      <c r="C108" s="69" t="s">
        <v>476</v>
      </c>
      <c r="D108" s="4">
        <f>D109</f>
        <v>260</v>
      </c>
      <c r="E108" s="4">
        <f t="shared" ref="E108:J108" si="179">E109</f>
        <v>0</v>
      </c>
      <c r="F108" s="4">
        <f t="shared" si="179"/>
        <v>260</v>
      </c>
      <c r="G108" s="4">
        <f t="shared" si="179"/>
        <v>0</v>
      </c>
      <c r="H108" s="4">
        <f t="shared" si="179"/>
        <v>260</v>
      </c>
      <c r="I108" s="4">
        <f t="shared" si="179"/>
        <v>0</v>
      </c>
      <c r="J108" s="4">
        <f t="shared" si="179"/>
        <v>260</v>
      </c>
      <c r="K108" s="4">
        <f>K109</f>
        <v>260</v>
      </c>
      <c r="L108" s="4">
        <f t="shared" ref="L108:Q108" si="180">L109</f>
        <v>0</v>
      </c>
      <c r="M108" s="4">
        <f t="shared" si="180"/>
        <v>260</v>
      </c>
      <c r="N108" s="4">
        <f t="shared" si="180"/>
        <v>0</v>
      </c>
      <c r="O108" s="4">
        <f t="shared" si="180"/>
        <v>260</v>
      </c>
      <c r="P108" s="4">
        <f t="shared" si="180"/>
        <v>0</v>
      </c>
      <c r="Q108" s="4">
        <f t="shared" si="180"/>
        <v>260</v>
      </c>
      <c r="R108" s="4">
        <f>R109</f>
        <v>260</v>
      </c>
      <c r="S108" s="4">
        <f t="shared" ref="S108:V108" si="181">S109</f>
        <v>0</v>
      </c>
      <c r="T108" s="4">
        <f t="shared" si="181"/>
        <v>260</v>
      </c>
      <c r="U108" s="4">
        <f t="shared" si="181"/>
        <v>0</v>
      </c>
      <c r="V108" s="4">
        <f t="shared" si="181"/>
        <v>260</v>
      </c>
    </row>
    <row r="109" spans="1:22" ht="31.5" hidden="1" outlineLevel="7" x14ac:dyDescent="0.25">
      <c r="A109" s="13" t="s">
        <v>475</v>
      </c>
      <c r="B109" s="13" t="s">
        <v>11</v>
      </c>
      <c r="C109" s="67" t="s">
        <v>12</v>
      </c>
      <c r="D109" s="8">
        <v>260</v>
      </c>
      <c r="E109" s="8"/>
      <c r="F109" s="8">
        <f>SUM(D109:E109)</f>
        <v>260</v>
      </c>
      <c r="G109" s="8"/>
      <c r="H109" s="8">
        <f>SUM(F109:G109)</f>
        <v>260</v>
      </c>
      <c r="I109" s="8"/>
      <c r="J109" s="8">
        <f>SUM(H109:I109)</f>
        <v>260</v>
      </c>
      <c r="K109" s="8">
        <v>260</v>
      </c>
      <c r="L109" s="8"/>
      <c r="M109" s="8">
        <f>SUM(K109:L109)</f>
        <v>260</v>
      </c>
      <c r="N109" s="8"/>
      <c r="O109" s="8">
        <f>SUM(M109:N109)</f>
        <v>260</v>
      </c>
      <c r="P109" s="8"/>
      <c r="Q109" s="8">
        <f>SUM(O109:P109)</f>
        <v>260</v>
      </c>
      <c r="R109" s="8">
        <v>260</v>
      </c>
      <c r="S109" s="8"/>
      <c r="T109" s="8">
        <f>SUM(R109:S109)</f>
        <v>260</v>
      </c>
      <c r="U109" s="8"/>
      <c r="V109" s="8">
        <f>SUM(T109:U109)</f>
        <v>260</v>
      </c>
    </row>
    <row r="110" spans="1:22" ht="47.25" outlineLevel="7" x14ac:dyDescent="0.2">
      <c r="A110" s="5" t="s">
        <v>669</v>
      </c>
      <c r="B110" s="5"/>
      <c r="C110" s="23" t="s">
        <v>555</v>
      </c>
      <c r="D110" s="4"/>
      <c r="E110" s="4">
        <f t="shared" ref="E110:J116" si="182">E111</f>
        <v>413.02924999999999</v>
      </c>
      <c r="F110" s="4">
        <f t="shared" si="182"/>
        <v>413.02924999999999</v>
      </c>
      <c r="G110" s="4">
        <f t="shared" si="182"/>
        <v>0</v>
      </c>
      <c r="H110" s="4">
        <f t="shared" si="182"/>
        <v>413.02924999999999</v>
      </c>
      <c r="I110" s="4">
        <f t="shared" si="182"/>
        <v>44.608910000000002</v>
      </c>
      <c r="J110" s="4">
        <f t="shared" si="182"/>
        <v>457.63815999999997</v>
      </c>
      <c r="K110" s="8"/>
      <c r="L110" s="8"/>
      <c r="M110" s="8"/>
      <c r="N110" s="4">
        <f t="shared" ref="N110:Q116" si="183">N111</f>
        <v>0</v>
      </c>
      <c r="O110" s="4">
        <f t="shared" si="183"/>
        <v>0</v>
      </c>
      <c r="P110" s="4">
        <f t="shared" si="183"/>
        <v>0</v>
      </c>
      <c r="Q110" s="4"/>
      <c r="R110" s="8"/>
      <c r="S110" s="8"/>
      <c r="T110" s="8"/>
      <c r="U110" s="4">
        <f t="shared" ref="U110:V110" si="184">U111</f>
        <v>0</v>
      </c>
      <c r="V110" s="4">
        <f t="shared" si="184"/>
        <v>0</v>
      </c>
    </row>
    <row r="111" spans="1:22" ht="31.5" outlineLevel="7" x14ac:dyDescent="0.2">
      <c r="A111" s="13" t="s">
        <v>669</v>
      </c>
      <c r="B111" s="13" t="s">
        <v>92</v>
      </c>
      <c r="C111" s="18" t="s">
        <v>93</v>
      </c>
      <c r="D111" s="4"/>
      <c r="E111" s="49">
        <v>413.02924999999999</v>
      </c>
      <c r="F111" s="49">
        <f t="shared" ref="F111" si="185">SUM(D111:E111)</f>
        <v>413.02924999999999</v>
      </c>
      <c r="G111" s="49"/>
      <c r="H111" s="49">
        <f t="shared" ref="H111:H117" si="186">SUM(F111:G111)</f>
        <v>413.02924999999999</v>
      </c>
      <c r="I111" s="49">
        <v>44.608910000000002</v>
      </c>
      <c r="J111" s="49">
        <f t="shared" ref="J111" si="187">SUM(H111:I111)</f>
        <v>457.63815999999997</v>
      </c>
      <c r="K111" s="8"/>
      <c r="L111" s="8"/>
      <c r="M111" s="8"/>
      <c r="N111" s="49"/>
      <c r="O111" s="49">
        <f t="shared" ref="O111" si="188">SUM(M111:N111)</f>
        <v>0</v>
      </c>
      <c r="P111" s="49"/>
      <c r="Q111" s="49"/>
      <c r="R111" s="8"/>
      <c r="S111" s="8"/>
      <c r="T111" s="8"/>
      <c r="U111" s="49"/>
      <c r="V111" s="49">
        <f t="shared" ref="V111" si="189">SUM(T111:U111)</f>
        <v>0</v>
      </c>
    </row>
    <row r="112" spans="1:22" ht="47.25" hidden="1" outlineLevel="7" x14ac:dyDescent="0.2">
      <c r="A112" s="47" t="s">
        <v>669</v>
      </c>
      <c r="B112" s="47"/>
      <c r="C112" s="45" t="s">
        <v>709</v>
      </c>
      <c r="D112" s="4"/>
      <c r="E112" s="49"/>
      <c r="F112" s="49"/>
      <c r="G112" s="20">
        <f t="shared" ref="G112:I112" si="190">G113</f>
        <v>1239.0877499999999</v>
      </c>
      <c r="H112" s="4">
        <f t="shared" si="182"/>
        <v>1239.0877499999999</v>
      </c>
      <c r="I112" s="20">
        <f t="shared" si="190"/>
        <v>0</v>
      </c>
      <c r="J112" s="4">
        <f t="shared" si="182"/>
        <v>1239.0877499999999</v>
      </c>
      <c r="K112" s="8"/>
      <c r="L112" s="8"/>
      <c r="M112" s="8"/>
      <c r="N112" s="49"/>
      <c r="O112" s="49"/>
      <c r="P112" s="20">
        <f t="shared" ref="P112" si="191">P113</f>
        <v>0</v>
      </c>
      <c r="Q112" s="4">
        <f t="shared" si="183"/>
        <v>0</v>
      </c>
      <c r="R112" s="8"/>
      <c r="S112" s="8"/>
      <c r="T112" s="8"/>
      <c r="U112" s="49"/>
      <c r="V112" s="49"/>
    </row>
    <row r="113" spans="1:22" ht="31.5" hidden="1" outlineLevel="7" x14ac:dyDescent="0.2">
      <c r="A113" s="46" t="s">
        <v>669</v>
      </c>
      <c r="B113" s="46" t="s">
        <v>92</v>
      </c>
      <c r="C113" s="50" t="s">
        <v>93</v>
      </c>
      <c r="D113" s="4"/>
      <c r="E113" s="49"/>
      <c r="F113" s="49"/>
      <c r="G113" s="118">
        <v>1239.0877499999999</v>
      </c>
      <c r="H113" s="49">
        <f t="shared" ref="H113" si="192">SUM(F113:G113)</f>
        <v>1239.0877499999999</v>
      </c>
      <c r="I113" s="118"/>
      <c r="J113" s="49">
        <f t="shared" ref="J113" si="193">SUM(H113:I113)</f>
        <v>1239.0877499999999</v>
      </c>
      <c r="K113" s="8"/>
      <c r="L113" s="8"/>
      <c r="M113" s="8"/>
      <c r="N113" s="49"/>
      <c r="O113" s="49"/>
      <c r="P113" s="118"/>
      <c r="Q113" s="49">
        <f t="shared" ref="Q113" si="194">SUM(O113:P113)</f>
        <v>0</v>
      </c>
      <c r="R113" s="8"/>
      <c r="S113" s="8"/>
      <c r="T113" s="8"/>
      <c r="U113" s="49"/>
      <c r="V113" s="49"/>
    </row>
    <row r="114" spans="1:22" ht="31.5" outlineLevel="7" x14ac:dyDescent="0.2">
      <c r="A114" s="10" t="s">
        <v>779</v>
      </c>
      <c r="B114" s="10"/>
      <c r="C114" s="81" t="s">
        <v>778</v>
      </c>
      <c r="D114" s="4"/>
      <c r="E114" s="49"/>
      <c r="F114" s="49"/>
      <c r="G114" s="118"/>
      <c r="H114" s="49"/>
      <c r="I114" s="4">
        <f t="shared" si="182"/>
        <v>1295.3815400000001</v>
      </c>
      <c r="J114" s="4">
        <f t="shared" si="182"/>
        <v>1295.3815400000001</v>
      </c>
      <c r="K114" s="8"/>
      <c r="L114" s="8"/>
      <c r="M114" s="8"/>
      <c r="N114" s="49"/>
      <c r="O114" s="49"/>
      <c r="P114" s="118"/>
      <c r="Q114" s="49"/>
      <c r="R114" s="8"/>
      <c r="S114" s="8"/>
      <c r="T114" s="8"/>
      <c r="U114" s="49"/>
      <c r="V114" s="49"/>
    </row>
    <row r="115" spans="1:22" ht="31.5" outlineLevel="7" x14ac:dyDescent="0.2">
      <c r="A115" s="9" t="s">
        <v>779</v>
      </c>
      <c r="B115" s="9" t="s">
        <v>92</v>
      </c>
      <c r="C115" s="79" t="s">
        <v>591</v>
      </c>
      <c r="D115" s="4"/>
      <c r="E115" s="49"/>
      <c r="F115" s="49"/>
      <c r="G115" s="118"/>
      <c r="H115" s="49"/>
      <c r="I115" s="49">
        <v>1295.3815400000001</v>
      </c>
      <c r="J115" s="49">
        <f t="shared" ref="J115" si="195">SUM(H115:I115)</f>
        <v>1295.3815400000001</v>
      </c>
      <c r="K115" s="8"/>
      <c r="L115" s="8"/>
      <c r="M115" s="8"/>
      <c r="N115" s="49"/>
      <c r="O115" s="49"/>
      <c r="P115" s="118"/>
      <c r="Q115" s="49"/>
      <c r="R115" s="8"/>
      <c r="S115" s="8"/>
      <c r="T115" s="8"/>
      <c r="U115" s="49"/>
      <c r="V115" s="49"/>
    </row>
    <row r="116" spans="1:22" ht="47.25" hidden="1" outlineLevel="7" x14ac:dyDescent="0.2">
      <c r="A116" s="10" t="s">
        <v>758</v>
      </c>
      <c r="B116" s="10"/>
      <c r="C116" s="81" t="s">
        <v>757</v>
      </c>
      <c r="D116" s="4"/>
      <c r="E116" s="49"/>
      <c r="F116" s="49"/>
      <c r="G116" s="4">
        <f t="shared" ref="G116:I116" si="196">G117</f>
        <v>169.893</v>
      </c>
      <c r="H116" s="4">
        <f t="shared" si="182"/>
        <v>169.893</v>
      </c>
      <c r="I116" s="4">
        <f t="shared" si="196"/>
        <v>0</v>
      </c>
      <c r="J116" s="4">
        <f t="shared" si="182"/>
        <v>169.893</v>
      </c>
      <c r="K116" s="8"/>
      <c r="L116" s="8"/>
      <c r="M116" s="8"/>
      <c r="N116" s="49"/>
      <c r="O116" s="49"/>
      <c r="P116" s="4">
        <f t="shared" ref="P116" si="197">P117</f>
        <v>0</v>
      </c>
      <c r="Q116" s="4">
        <f t="shared" si="183"/>
        <v>0</v>
      </c>
      <c r="R116" s="8"/>
      <c r="S116" s="8"/>
      <c r="T116" s="8"/>
      <c r="U116" s="49"/>
      <c r="V116" s="49"/>
    </row>
    <row r="117" spans="1:22" ht="31.5" hidden="1" outlineLevel="7" x14ac:dyDescent="0.2">
      <c r="A117" s="9" t="s">
        <v>758</v>
      </c>
      <c r="B117" s="9" t="s">
        <v>92</v>
      </c>
      <c r="C117" s="79" t="s">
        <v>591</v>
      </c>
      <c r="D117" s="4"/>
      <c r="E117" s="49"/>
      <c r="F117" s="49"/>
      <c r="G117" s="49">
        <v>169.893</v>
      </c>
      <c r="H117" s="49">
        <f t="shared" si="186"/>
        <v>169.893</v>
      </c>
      <c r="I117" s="49"/>
      <c r="J117" s="49">
        <f t="shared" ref="J117" si="198">SUM(H117:I117)</f>
        <v>169.893</v>
      </c>
      <c r="K117" s="8"/>
      <c r="L117" s="8"/>
      <c r="M117" s="8"/>
      <c r="N117" s="49"/>
      <c r="O117" s="49"/>
      <c r="P117" s="49"/>
      <c r="Q117" s="49">
        <f t="shared" ref="Q117" si="199">SUM(O117:P117)</f>
        <v>0</v>
      </c>
      <c r="R117" s="8"/>
      <c r="S117" s="8"/>
      <c r="T117" s="8"/>
      <c r="U117" s="49"/>
      <c r="V117" s="49"/>
    </row>
    <row r="118" spans="1:22" ht="15.75" hidden="1" outlineLevel="7" x14ac:dyDescent="0.2">
      <c r="A118" s="138" t="s">
        <v>751</v>
      </c>
      <c r="B118" s="153"/>
      <c r="C118" s="157" t="s">
        <v>252</v>
      </c>
      <c r="D118" s="4"/>
      <c r="E118" s="49"/>
      <c r="F118" s="49"/>
      <c r="G118" s="4">
        <f t="shared" ref="G118:J119" si="200">G119</f>
        <v>525</v>
      </c>
      <c r="H118" s="4">
        <f t="shared" si="200"/>
        <v>525</v>
      </c>
      <c r="I118" s="4">
        <f t="shared" si="200"/>
        <v>0</v>
      </c>
      <c r="J118" s="4">
        <f t="shared" si="200"/>
        <v>525</v>
      </c>
      <c r="K118" s="8"/>
      <c r="L118" s="8"/>
      <c r="M118" s="8"/>
      <c r="N118" s="49"/>
      <c r="O118" s="49"/>
      <c r="P118" s="4">
        <f t="shared" ref="P118:Q119" si="201">P119</f>
        <v>0</v>
      </c>
      <c r="Q118" s="4">
        <f t="shared" si="201"/>
        <v>0</v>
      </c>
      <c r="R118" s="8"/>
      <c r="S118" s="8"/>
      <c r="T118" s="8"/>
      <c r="U118" s="49"/>
      <c r="V118" s="49"/>
    </row>
    <row r="119" spans="1:22" ht="31.5" hidden="1" outlineLevel="7" x14ac:dyDescent="0.2">
      <c r="A119" s="138" t="s">
        <v>752</v>
      </c>
      <c r="B119" s="10"/>
      <c r="C119" s="129" t="s">
        <v>749</v>
      </c>
      <c r="D119" s="4"/>
      <c r="E119" s="49"/>
      <c r="F119" s="49"/>
      <c r="G119" s="4">
        <f t="shared" si="200"/>
        <v>525</v>
      </c>
      <c r="H119" s="4">
        <f t="shared" si="200"/>
        <v>525</v>
      </c>
      <c r="I119" s="4">
        <f t="shared" si="200"/>
        <v>0</v>
      </c>
      <c r="J119" s="4">
        <f t="shared" si="200"/>
        <v>525</v>
      </c>
      <c r="K119" s="8"/>
      <c r="L119" s="8"/>
      <c r="M119" s="8"/>
      <c r="N119" s="49"/>
      <c r="O119" s="49"/>
      <c r="P119" s="4">
        <f t="shared" si="201"/>
        <v>0</v>
      </c>
      <c r="Q119" s="4">
        <f t="shared" si="201"/>
        <v>0</v>
      </c>
      <c r="R119" s="8"/>
      <c r="S119" s="8"/>
      <c r="T119" s="8"/>
      <c r="U119" s="49"/>
      <c r="V119" s="49"/>
    </row>
    <row r="120" spans="1:22" ht="31.5" hidden="1" outlineLevel="7" x14ac:dyDescent="0.2">
      <c r="A120" s="140" t="s">
        <v>752</v>
      </c>
      <c r="B120" s="9" t="s">
        <v>92</v>
      </c>
      <c r="C120" s="79" t="s">
        <v>591</v>
      </c>
      <c r="D120" s="4"/>
      <c r="E120" s="49"/>
      <c r="F120" s="49"/>
      <c r="G120" s="8">
        <f>300+85+100+40</f>
        <v>525</v>
      </c>
      <c r="H120" s="8">
        <f>SUM(F120:G120)</f>
        <v>525</v>
      </c>
      <c r="I120" s="8"/>
      <c r="J120" s="8">
        <f>SUM(H120:I120)</f>
        <v>525</v>
      </c>
      <c r="K120" s="8"/>
      <c r="L120" s="8"/>
      <c r="M120" s="8"/>
      <c r="N120" s="49"/>
      <c r="O120" s="49"/>
      <c r="P120" s="8"/>
      <c r="Q120" s="8">
        <f>SUM(O120:P120)</f>
        <v>0</v>
      </c>
      <c r="R120" s="8"/>
      <c r="S120" s="8"/>
      <c r="T120" s="8"/>
      <c r="U120" s="49"/>
      <c r="V120" s="49"/>
    </row>
    <row r="121" spans="1:22" ht="31.5" hidden="1" outlineLevel="3" x14ac:dyDescent="0.25">
      <c r="A121" s="5" t="s">
        <v>207</v>
      </c>
      <c r="B121" s="5"/>
      <c r="C121" s="69" t="s">
        <v>208</v>
      </c>
      <c r="D121" s="4">
        <f>D122</f>
        <v>1000</v>
      </c>
      <c r="E121" s="4">
        <f t="shared" ref="E121:V121" si="202">E122</f>
        <v>0</v>
      </c>
      <c r="F121" s="4">
        <f t="shared" si="202"/>
        <v>1000</v>
      </c>
      <c r="G121" s="4">
        <f t="shared" si="202"/>
        <v>0</v>
      </c>
      <c r="H121" s="4">
        <f t="shared" si="202"/>
        <v>1000</v>
      </c>
      <c r="I121" s="4">
        <f t="shared" si="202"/>
        <v>0</v>
      </c>
      <c r="J121" s="4">
        <f t="shared" si="202"/>
        <v>1000</v>
      </c>
      <c r="K121" s="4">
        <f t="shared" si="202"/>
        <v>900</v>
      </c>
      <c r="L121" s="4">
        <f t="shared" si="202"/>
        <v>0</v>
      </c>
      <c r="M121" s="4">
        <f t="shared" si="202"/>
        <v>900</v>
      </c>
      <c r="N121" s="4">
        <f t="shared" si="202"/>
        <v>0</v>
      </c>
      <c r="O121" s="4">
        <f t="shared" si="202"/>
        <v>900</v>
      </c>
      <c r="P121" s="4">
        <f t="shared" si="202"/>
        <v>0</v>
      </c>
      <c r="Q121" s="4">
        <f t="shared" si="202"/>
        <v>900</v>
      </c>
      <c r="R121" s="4">
        <f t="shared" si="202"/>
        <v>900</v>
      </c>
      <c r="S121" s="4">
        <f t="shared" si="202"/>
        <v>0</v>
      </c>
      <c r="T121" s="4">
        <f t="shared" si="202"/>
        <v>900</v>
      </c>
      <c r="U121" s="4">
        <f t="shared" si="202"/>
        <v>0</v>
      </c>
      <c r="V121" s="4">
        <f t="shared" si="202"/>
        <v>900</v>
      </c>
    </row>
    <row r="122" spans="1:22" ht="47.25" hidden="1" outlineLevel="4" x14ac:dyDescent="0.25">
      <c r="A122" s="5" t="s">
        <v>209</v>
      </c>
      <c r="B122" s="5"/>
      <c r="C122" s="69" t="s">
        <v>642</v>
      </c>
      <c r="D122" s="4">
        <f>D123+D127</f>
        <v>1000</v>
      </c>
      <c r="E122" s="4">
        <f t="shared" ref="E122:V122" si="203">E123+E127</f>
        <v>0</v>
      </c>
      <c r="F122" s="4">
        <f t="shared" si="203"/>
        <v>1000</v>
      </c>
      <c r="G122" s="4">
        <f t="shared" si="203"/>
        <v>0</v>
      </c>
      <c r="H122" s="4">
        <f t="shared" si="203"/>
        <v>1000</v>
      </c>
      <c r="I122" s="4">
        <f t="shared" ref="I122:J122" si="204">I123+I127</f>
        <v>0</v>
      </c>
      <c r="J122" s="4">
        <f t="shared" si="204"/>
        <v>1000</v>
      </c>
      <c r="K122" s="4">
        <f t="shared" si="203"/>
        <v>900</v>
      </c>
      <c r="L122" s="4">
        <f t="shared" si="203"/>
        <v>0</v>
      </c>
      <c r="M122" s="4">
        <f t="shared" si="203"/>
        <v>900</v>
      </c>
      <c r="N122" s="4">
        <f t="shared" si="203"/>
        <v>0</v>
      </c>
      <c r="O122" s="4">
        <f t="shared" si="203"/>
        <v>900</v>
      </c>
      <c r="P122" s="4">
        <f t="shared" si="203"/>
        <v>0</v>
      </c>
      <c r="Q122" s="4">
        <f t="shared" si="203"/>
        <v>900</v>
      </c>
      <c r="R122" s="4">
        <f t="shared" si="203"/>
        <v>900</v>
      </c>
      <c r="S122" s="4">
        <f t="shared" si="203"/>
        <v>0</v>
      </c>
      <c r="T122" s="4">
        <f t="shared" si="203"/>
        <v>900</v>
      </c>
      <c r="U122" s="4">
        <f t="shared" si="203"/>
        <v>0</v>
      </c>
      <c r="V122" s="4">
        <f t="shared" si="203"/>
        <v>900</v>
      </c>
    </row>
    <row r="123" spans="1:22" ht="31.5" hidden="1" outlineLevel="5" x14ac:dyDescent="0.25">
      <c r="A123" s="5" t="s">
        <v>443</v>
      </c>
      <c r="B123" s="5"/>
      <c r="C123" s="69" t="s">
        <v>444</v>
      </c>
      <c r="D123" s="4">
        <f>D124+D125+D126</f>
        <v>200</v>
      </c>
      <c r="E123" s="4">
        <f t="shared" ref="E123:H123" si="205">E124+E125+E126</f>
        <v>0</v>
      </c>
      <c r="F123" s="4">
        <f t="shared" si="205"/>
        <v>200</v>
      </c>
      <c r="G123" s="4">
        <f t="shared" si="205"/>
        <v>0</v>
      </c>
      <c r="H123" s="4">
        <f t="shared" si="205"/>
        <v>200</v>
      </c>
      <c r="I123" s="4">
        <f t="shared" ref="I123:J123" si="206">I124+I125+I126</f>
        <v>0</v>
      </c>
      <c r="J123" s="4">
        <f t="shared" si="206"/>
        <v>200</v>
      </c>
      <c r="K123" s="4">
        <f>K124+K125+K126</f>
        <v>200</v>
      </c>
      <c r="L123" s="4">
        <f t="shared" ref="L123:Q123" si="207">L124+L125+L126</f>
        <v>0</v>
      </c>
      <c r="M123" s="4">
        <f t="shared" si="207"/>
        <v>200</v>
      </c>
      <c r="N123" s="4">
        <f t="shared" si="207"/>
        <v>0</v>
      </c>
      <c r="O123" s="4">
        <f t="shared" si="207"/>
        <v>200</v>
      </c>
      <c r="P123" s="4">
        <f t="shared" si="207"/>
        <v>0</v>
      </c>
      <c r="Q123" s="4">
        <f t="shared" si="207"/>
        <v>200</v>
      </c>
      <c r="R123" s="4">
        <f>R124+R125+R126</f>
        <v>200</v>
      </c>
      <c r="S123" s="4">
        <f t="shared" ref="S123:V123" si="208">S124+S125+S126</f>
        <v>0</v>
      </c>
      <c r="T123" s="4">
        <f t="shared" si="208"/>
        <v>200</v>
      </c>
      <c r="U123" s="4">
        <f t="shared" si="208"/>
        <v>0</v>
      </c>
      <c r="V123" s="4">
        <f t="shared" si="208"/>
        <v>200</v>
      </c>
    </row>
    <row r="124" spans="1:22" ht="31.5" hidden="1" outlineLevel="7" x14ac:dyDescent="0.25">
      <c r="A124" s="13" t="s">
        <v>443</v>
      </c>
      <c r="B124" s="13" t="s">
        <v>11</v>
      </c>
      <c r="C124" s="67" t="s">
        <v>12</v>
      </c>
      <c r="D124" s="8">
        <v>100</v>
      </c>
      <c r="E124" s="8"/>
      <c r="F124" s="8">
        <f>SUM(D124:E124)</f>
        <v>100</v>
      </c>
      <c r="G124" s="8"/>
      <c r="H124" s="8">
        <f>SUM(F124:G124)</f>
        <v>100</v>
      </c>
      <c r="I124" s="8"/>
      <c r="J124" s="8">
        <f>SUM(H124:I124)</f>
        <v>100</v>
      </c>
      <c r="K124" s="8">
        <v>100</v>
      </c>
      <c r="L124" s="8"/>
      <c r="M124" s="8">
        <f>SUM(K124:L124)</f>
        <v>100</v>
      </c>
      <c r="N124" s="8"/>
      <c r="O124" s="8">
        <f>SUM(M124:N124)</f>
        <v>100</v>
      </c>
      <c r="P124" s="8"/>
      <c r="Q124" s="8">
        <f>SUM(O124:P124)</f>
        <v>100</v>
      </c>
      <c r="R124" s="8">
        <v>100</v>
      </c>
      <c r="S124" s="8"/>
      <c r="T124" s="8">
        <f>SUM(R124:S124)</f>
        <v>100</v>
      </c>
      <c r="U124" s="8"/>
      <c r="V124" s="8">
        <f>SUM(T124:U124)</f>
        <v>100</v>
      </c>
    </row>
    <row r="125" spans="1:22" ht="31.5" hidden="1" outlineLevel="7" x14ac:dyDescent="0.25">
      <c r="A125" s="13" t="s">
        <v>443</v>
      </c>
      <c r="B125" s="13" t="s">
        <v>92</v>
      </c>
      <c r="C125" s="67" t="s">
        <v>93</v>
      </c>
      <c r="D125" s="8">
        <v>30</v>
      </c>
      <c r="E125" s="8"/>
      <c r="F125" s="8">
        <f>SUM(D125:E125)</f>
        <v>30</v>
      </c>
      <c r="G125" s="8"/>
      <c r="H125" s="8">
        <f>SUM(F125:G125)</f>
        <v>30</v>
      </c>
      <c r="I125" s="8"/>
      <c r="J125" s="8">
        <f>SUM(H125:I125)</f>
        <v>30</v>
      </c>
      <c r="K125" s="8">
        <v>30</v>
      </c>
      <c r="L125" s="8"/>
      <c r="M125" s="8">
        <f>SUM(K125:L125)</f>
        <v>30</v>
      </c>
      <c r="N125" s="8"/>
      <c r="O125" s="8">
        <f>SUM(M125:N125)</f>
        <v>30</v>
      </c>
      <c r="P125" s="8"/>
      <c r="Q125" s="8">
        <f>SUM(O125:P125)</f>
        <v>30</v>
      </c>
      <c r="R125" s="8">
        <v>30</v>
      </c>
      <c r="S125" s="8"/>
      <c r="T125" s="8">
        <f>SUM(R125:S125)</f>
        <v>30</v>
      </c>
      <c r="U125" s="8"/>
      <c r="V125" s="8">
        <f>SUM(T125:U125)</f>
        <v>30</v>
      </c>
    </row>
    <row r="126" spans="1:22" ht="15.75" hidden="1" outlineLevel="7" x14ac:dyDescent="0.25">
      <c r="A126" s="13" t="s">
        <v>443</v>
      </c>
      <c r="B126" s="13" t="s">
        <v>27</v>
      </c>
      <c r="C126" s="67" t="s">
        <v>28</v>
      </c>
      <c r="D126" s="8">
        <v>70</v>
      </c>
      <c r="E126" s="8"/>
      <c r="F126" s="8">
        <f>SUM(D126:E126)</f>
        <v>70</v>
      </c>
      <c r="G126" s="8"/>
      <c r="H126" s="8">
        <f>SUM(F126:G126)</f>
        <v>70</v>
      </c>
      <c r="I126" s="8"/>
      <c r="J126" s="8">
        <f>SUM(H126:I126)</f>
        <v>70</v>
      </c>
      <c r="K126" s="8">
        <v>70</v>
      </c>
      <c r="L126" s="8"/>
      <c r="M126" s="8">
        <f>SUM(K126:L126)</f>
        <v>70</v>
      </c>
      <c r="N126" s="8"/>
      <c r="O126" s="8">
        <f>SUM(M126:N126)</f>
        <v>70</v>
      </c>
      <c r="P126" s="8"/>
      <c r="Q126" s="8">
        <f>SUM(O126:P126)</f>
        <v>70</v>
      </c>
      <c r="R126" s="8">
        <v>70</v>
      </c>
      <c r="S126" s="8"/>
      <c r="T126" s="8">
        <f>SUM(R126:S126)</f>
        <v>70</v>
      </c>
      <c r="U126" s="8"/>
      <c r="V126" s="8">
        <f>SUM(T126:U126)</f>
        <v>70</v>
      </c>
    </row>
    <row r="127" spans="1:22" ht="15.75" hidden="1" outlineLevel="5" x14ac:dyDescent="0.25">
      <c r="A127" s="5" t="s">
        <v>210</v>
      </c>
      <c r="B127" s="5"/>
      <c r="C127" s="69" t="s">
        <v>622</v>
      </c>
      <c r="D127" s="4">
        <f>D128</f>
        <v>800</v>
      </c>
      <c r="E127" s="4">
        <f t="shared" ref="E127:J127" si="209">E128</f>
        <v>0</v>
      </c>
      <c r="F127" s="4">
        <f t="shared" si="209"/>
        <v>800</v>
      </c>
      <c r="G127" s="4">
        <f t="shared" si="209"/>
        <v>0</v>
      </c>
      <c r="H127" s="4">
        <f t="shared" si="209"/>
        <v>800</v>
      </c>
      <c r="I127" s="4">
        <f t="shared" si="209"/>
        <v>0</v>
      </c>
      <c r="J127" s="4">
        <f t="shared" si="209"/>
        <v>800</v>
      </c>
      <c r="K127" s="4">
        <f>K128</f>
        <v>700</v>
      </c>
      <c r="L127" s="4">
        <f t="shared" ref="L127:Q127" si="210">L128</f>
        <v>0</v>
      </c>
      <c r="M127" s="4">
        <f t="shared" si="210"/>
        <v>700</v>
      </c>
      <c r="N127" s="4">
        <f t="shared" si="210"/>
        <v>0</v>
      </c>
      <c r="O127" s="4">
        <f t="shared" si="210"/>
        <v>700</v>
      </c>
      <c r="P127" s="4">
        <f t="shared" si="210"/>
        <v>0</v>
      </c>
      <c r="Q127" s="4">
        <f t="shared" si="210"/>
        <v>700</v>
      </c>
      <c r="R127" s="4">
        <f>R128</f>
        <v>700</v>
      </c>
      <c r="S127" s="4">
        <f t="shared" ref="S127:V127" si="211">S128</f>
        <v>0</v>
      </c>
      <c r="T127" s="4">
        <f t="shared" si="211"/>
        <v>700</v>
      </c>
      <c r="U127" s="4">
        <f t="shared" si="211"/>
        <v>0</v>
      </c>
      <c r="V127" s="4">
        <f t="shared" si="211"/>
        <v>700</v>
      </c>
    </row>
    <row r="128" spans="1:22" ht="31.5" hidden="1" outlineLevel="7" x14ac:dyDescent="0.25">
      <c r="A128" s="13" t="s">
        <v>210</v>
      </c>
      <c r="B128" s="13" t="s">
        <v>11</v>
      </c>
      <c r="C128" s="67" t="s">
        <v>12</v>
      </c>
      <c r="D128" s="8">
        <v>800</v>
      </c>
      <c r="E128" s="8"/>
      <c r="F128" s="8">
        <f>SUM(D128:E128)</f>
        <v>800</v>
      </c>
      <c r="G128" s="8"/>
      <c r="H128" s="8">
        <f>SUM(F128:G128)</f>
        <v>800</v>
      </c>
      <c r="I128" s="8"/>
      <c r="J128" s="8">
        <f>SUM(H128:I128)</f>
        <v>800</v>
      </c>
      <c r="K128" s="8">
        <v>700</v>
      </c>
      <c r="L128" s="8"/>
      <c r="M128" s="8">
        <f>SUM(K128:L128)</f>
        <v>700</v>
      </c>
      <c r="N128" s="8"/>
      <c r="O128" s="8">
        <f>SUM(M128:N128)</f>
        <v>700</v>
      </c>
      <c r="P128" s="8"/>
      <c r="Q128" s="8">
        <f>SUM(O128:P128)</f>
        <v>700</v>
      </c>
      <c r="R128" s="8">
        <v>700</v>
      </c>
      <c r="S128" s="8"/>
      <c r="T128" s="8">
        <f>SUM(R128:S128)</f>
        <v>700</v>
      </c>
      <c r="U128" s="8"/>
      <c r="V128" s="8">
        <f>SUM(T128:U128)</f>
        <v>700</v>
      </c>
    </row>
    <row r="129" spans="1:22" ht="31.5" hidden="1" outlineLevel="3" x14ac:dyDescent="0.25">
      <c r="A129" s="5" t="s">
        <v>459</v>
      </c>
      <c r="B129" s="5"/>
      <c r="C129" s="69" t="s">
        <v>460</v>
      </c>
      <c r="D129" s="4">
        <f>D130</f>
        <v>42900</v>
      </c>
      <c r="E129" s="4">
        <f t="shared" ref="E129:J129" si="212">E130</f>
        <v>0</v>
      </c>
      <c r="F129" s="4">
        <f t="shared" si="212"/>
        <v>42900</v>
      </c>
      <c r="G129" s="4">
        <f t="shared" si="212"/>
        <v>5956.9764100000002</v>
      </c>
      <c r="H129" s="4">
        <f t="shared" si="212"/>
        <v>48856.976410000003</v>
      </c>
      <c r="I129" s="4">
        <f t="shared" si="212"/>
        <v>0</v>
      </c>
      <c r="J129" s="4">
        <f t="shared" si="212"/>
        <v>48856.976410000003</v>
      </c>
      <c r="K129" s="4">
        <f>K130</f>
        <v>42900</v>
      </c>
      <c r="L129" s="4">
        <f t="shared" ref="L129:Q129" si="213">L130</f>
        <v>0</v>
      </c>
      <c r="M129" s="4">
        <f t="shared" si="213"/>
        <v>42900</v>
      </c>
      <c r="N129" s="4">
        <f t="shared" si="213"/>
        <v>0</v>
      </c>
      <c r="O129" s="4">
        <f t="shared" si="213"/>
        <v>42900</v>
      </c>
      <c r="P129" s="4">
        <f t="shared" si="213"/>
        <v>0</v>
      </c>
      <c r="Q129" s="4">
        <f t="shared" si="213"/>
        <v>42900</v>
      </c>
      <c r="R129" s="4">
        <f>R130</f>
        <v>42900</v>
      </c>
      <c r="S129" s="4">
        <f t="shared" ref="S129:V129" si="214">S130</f>
        <v>0</v>
      </c>
      <c r="T129" s="4">
        <f t="shared" si="214"/>
        <v>42900</v>
      </c>
      <c r="U129" s="4">
        <f t="shared" si="214"/>
        <v>0</v>
      </c>
      <c r="V129" s="4">
        <f t="shared" si="214"/>
        <v>42900</v>
      </c>
    </row>
    <row r="130" spans="1:22" ht="31.5" hidden="1" outlineLevel="4" x14ac:dyDescent="0.25">
      <c r="A130" s="5" t="s">
        <v>461</v>
      </c>
      <c r="B130" s="5"/>
      <c r="C130" s="69" t="s">
        <v>614</v>
      </c>
      <c r="D130" s="4">
        <f>D131+D133</f>
        <v>42900</v>
      </c>
      <c r="E130" s="4">
        <f t="shared" ref="E130:H130" si="215">E131+E133</f>
        <v>0</v>
      </c>
      <c r="F130" s="4">
        <f t="shared" si="215"/>
        <v>42900</v>
      </c>
      <c r="G130" s="4">
        <f t="shared" si="215"/>
        <v>5956.9764100000002</v>
      </c>
      <c r="H130" s="4">
        <f t="shared" si="215"/>
        <v>48856.976410000003</v>
      </c>
      <c r="I130" s="4">
        <f t="shared" ref="I130:J130" si="216">I131+I133</f>
        <v>0</v>
      </c>
      <c r="J130" s="4">
        <f t="shared" si="216"/>
        <v>48856.976410000003</v>
      </c>
      <c r="K130" s="4">
        <f>K131+K133</f>
        <v>42900</v>
      </c>
      <c r="L130" s="4">
        <f t="shared" ref="L130:Q130" si="217">L131+L133</f>
        <v>0</v>
      </c>
      <c r="M130" s="4">
        <f t="shared" si="217"/>
        <v>42900</v>
      </c>
      <c r="N130" s="4">
        <f t="shared" si="217"/>
        <v>0</v>
      </c>
      <c r="O130" s="4">
        <f t="shared" si="217"/>
        <v>42900</v>
      </c>
      <c r="P130" s="4">
        <f t="shared" si="217"/>
        <v>0</v>
      </c>
      <c r="Q130" s="4">
        <f t="shared" si="217"/>
        <v>42900</v>
      </c>
      <c r="R130" s="4">
        <f>R131+R133</f>
        <v>42900</v>
      </c>
      <c r="S130" s="4">
        <f t="shared" ref="S130:V130" si="218">S131+S133</f>
        <v>0</v>
      </c>
      <c r="T130" s="4">
        <f t="shared" si="218"/>
        <v>42900</v>
      </c>
      <c r="U130" s="4">
        <f t="shared" si="218"/>
        <v>0</v>
      </c>
      <c r="V130" s="4">
        <f t="shared" si="218"/>
        <v>42900</v>
      </c>
    </row>
    <row r="131" spans="1:22" ht="47.25" hidden="1" outlineLevel="5" x14ac:dyDescent="0.25">
      <c r="A131" s="5" t="s">
        <v>462</v>
      </c>
      <c r="B131" s="5"/>
      <c r="C131" s="69" t="s">
        <v>552</v>
      </c>
      <c r="D131" s="4">
        <f>D132</f>
        <v>12900</v>
      </c>
      <c r="E131" s="4">
        <f t="shared" ref="E131:J131" si="219">E132</f>
        <v>0</v>
      </c>
      <c r="F131" s="4">
        <f t="shared" si="219"/>
        <v>12900</v>
      </c>
      <c r="G131" s="4">
        <f t="shared" si="219"/>
        <v>5956.9764100000002</v>
      </c>
      <c r="H131" s="4">
        <f t="shared" si="219"/>
        <v>18856.976409999999</v>
      </c>
      <c r="I131" s="4">
        <f t="shared" si="219"/>
        <v>0</v>
      </c>
      <c r="J131" s="4">
        <f t="shared" si="219"/>
        <v>18856.976409999999</v>
      </c>
      <c r="K131" s="4">
        <f>K132</f>
        <v>12900</v>
      </c>
      <c r="L131" s="4">
        <f t="shared" ref="L131:Q131" si="220">L132</f>
        <v>0</v>
      </c>
      <c r="M131" s="4">
        <f t="shared" si="220"/>
        <v>12900</v>
      </c>
      <c r="N131" s="4">
        <f t="shared" si="220"/>
        <v>0</v>
      </c>
      <c r="O131" s="4">
        <f t="shared" si="220"/>
        <v>12900</v>
      </c>
      <c r="P131" s="4">
        <f t="shared" si="220"/>
        <v>0</v>
      </c>
      <c r="Q131" s="4">
        <f t="shared" si="220"/>
        <v>12900</v>
      </c>
      <c r="R131" s="4">
        <f>R132</f>
        <v>12900</v>
      </c>
      <c r="S131" s="4">
        <f t="shared" ref="S131:V131" si="221">S132</f>
        <v>0</v>
      </c>
      <c r="T131" s="4">
        <f t="shared" si="221"/>
        <v>12900</v>
      </c>
      <c r="U131" s="4">
        <f t="shared" si="221"/>
        <v>0</v>
      </c>
      <c r="V131" s="4">
        <f t="shared" si="221"/>
        <v>12900</v>
      </c>
    </row>
    <row r="132" spans="1:22" ht="31.5" hidden="1" outlineLevel="7" x14ac:dyDescent="0.25">
      <c r="A132" s="13" t="s">
        <v>462</v>
      </c>
      <c r="B132" s="13" t="s">
        <v>92</v>
      </c>
      <c r="C132" s="67" t="s">
        <v>93</v>
      </c>
      <c r="D132" s="8">
        <v>12900</v>
      </c>
      <c r="E132" s="8"/>
      <c r="F132" s="8">
        <f>SUM(D132:E132)</f>
        <v>12900</v>
      </c>
      <c r="G132" s="8">
        <f>59.96482+5891.0667+4.19999+1.7449</f>
        <v>5956.9764100000002</v>
      </c>
      <c r="H132" s="8">
        <f>SUM(F132:G132)</f>
        <v>18856.976409999999</v>
      </c>
      <c r="I132" s="8"/>
      <c r="J132" s="8">
        <f>SUM(H132:I132)</f>
        <v>18856.976409999999</v>
      </c>
      <c r="K132" s="8">
        <v>12900</v>
      </c>
      <c r="L132" s="8"/>
      <c r="M132" s="8">
        <f>SUM(K132:L132)</f>
        <v>12900</v>
      </c>
      <c r="N132" s="8"/>
      <c r="O132" s="8">
        <f>SUM(M132:N132)</f>
        <v>12900</v>
      </c>
      <c r="P132" s="8"/>
      <c r="Q132" s="8">
        <f>SUM(O132:P132)</f>
        <v>12900</v>
      </c>
      <c r="R132" s="8">
        <v>12900</v>
      </c>
      <c r="S132" s="8"/>
      <c r="T132" s="8">
        <f>SUM(R132:S132)</f>
        <v>12900</v>
      </c>
      <c r="U132" s="8"/>
      <c r="V132" s="8">
        <f>SUM(T132:U132)</f>
        <v>12900</v>
      </c>
    </row>
    <row r="133" spans="1:22" s="107" customFormat="1" ht="47.25" hidden="1" outlineLevel="5" x14ac:dyDescent="0.25">
      <c r="A133" s="47" t="s">
        <v>462</v>
      </c>
      <c r="B133" s="47"/>
      <c r="C133" s="70" t="s">
        <v>577</v>
      </c>
      <c r="D133" s="20">
        <f>D134</f>
        <v>30000</v>
      </c>
      <c r="E133" s="20">
        <f t="shared" ref="E133:J133" si="222">E134</f>
        <v>0</v>
      </c>
      <c r="F133" s="20">
        <f t="shared" si="222"/>
        <v>30000</v>
      </c>
      <c r="G133" s="20">
        <f t="shared" si="222"/>
        <v>0</v>
      </c>
      <c r="H133" s="20">
        <f t="shared" si="222"/>
        <v>30000</v>
      </c>
      <c r="I133" s="20">
        <f t="shared" si="222"/>
        <v>0</v>
      </c>
      <c r="J133" s="20">
        <f t="shared" si="222"/>
        <v>30000</v>
      </c>
      <c r="K133" s="20">
        <f>K134</f>
        <v>30000</v>
      </c>
      <c r="L133" s="20">
        <f t="shared" ref="L133:Q133" si="223">L134</f>
        <v>0</v>
      </c>
      <c r="M133" s="20">
        <f t="shared" si="223"/>
        <v>30000</v>
      </c>
      <c r="N133" s="20">
        <f t="shared" si="223"/>
        <v>0</v>
      </c>
      <c r="O133" s="20">
        <f t="shared" si="223"/>
        <v>30000</v>
      </c>
      <c r="P133" s="20">
        <f t="shared" si="223"/>
        <v>0</v>
      </c>
      <c r="Q133" s="20">
        <f t="shared" si="223"/>
        <v>30000</v>
      </c>
      <c r="R133" s="20">
        <f>R134</f>
        <v>30000</v>
      </c>
      <c r="S133" s="20">
        <f t="shared" ref="S133:V133" si="224">S134</f>
        <v>0</v>
      </c>
      <c r="T133" s="20">
        <f t="shared" si="224"/>
        <v>30000</v>
      </c>
      <c r="U133" s="20">
        <f t="shared" si="224"/>
        <v>0</v>
      </c>
      <c r="V133" s="20">
        <f t="shared" si="224"/>
        <v>30000</v>
      </c>
    </row>
    <row r="134" spans="1:22" s="107" customFormat="1" ht="31.5" hidden="1" outlineLevel="7" x14ac:dyDescent="0.25">
      <c r="A134" s="46" t="s">
        <v>462</v>
      </c>
      <c r="B134" s="46" t="s">
        <v>92</v>
      </c>
      <c r="C134" s="72" t="s">
        <v>93</v>
      </c>
      <c r="D134" s="7">
        <v>30000</v>
      </c>
      <c r="E134" s="8"/>
      <c r="F134" s="7">
        <f>SUM(D134:E134)</f>
        <v>30000</v>
      </c>
      <c r="G134" s="8"/>
      <c r="H134" s="7">
        <f>SUM(F134:G134)</f>
        <v>30000</v>
      </c>
      <c r="I134" s="8"/>
      <c r="J134" s="7">
        <f>SUM(H134:I134)</f>
        <v>30000</v>
      </c>
      <c r="K134" s="7">
        <v>30000</v>
      </c>
      <c r="L134" s="7"/>
      <c r="M134" s="7">
        <f>SUM(K134:L134)</f>
        <v>30000</v>
      </c>
      <c r="N134" s="8"/>
      <c r="O134" s="7">
        <f>SUM(M134:N134)</f>
        <v>30000</v>
      </c>
      <c r="P134" s="8"/>
      <c r="Q134" s="7">
        <f>SUM(O134:P134)</f>
        <v>30000</v>
      </c>
      <c r="R134" s="7">
        <v>30000</v>
      </c>
      <c r="S134" s="7"/>
      <c r="T134" s="7">
        <f>SUM(R134:S134)</f>
        <v>30000</v>
      </c>
      <c r="U134" s="8"/>
      <c r="V134" s="7">
        <f>SUM(T134:U134)</f>
        <v>30000</v>
      </c>
    </row>
    <row r="135" spans="1:22" ht="31.5" hidden="1" outlineLevel="3" x14ac:dyDescent="0.25">
      <c r="A135" s="5" t="s">
        <v>449</v>
      </c>
      <c r="B135" s="5"/>
      <c r="C135" s="69" t="s">
        <v>450</v>
      </c>
      <c r="D135" s="4">
        <f t="shared" ref="D135:V137" si="225">D136</f>
        <v>500</v>
      </c>
      <c r="E135" s="4">
        <f t="shared" si="225"/>
        <v>0</v>
      </c>
      <c r="F135" s="4">
        <f t="shared" si="225"/>
        <v>500</v>
      </c>
      <c r="G135" s="4">
        <f t="shared" si="225"/>
        <v>0</v>
      </c>
      <c r="H135" s="4">
        <f t="shared" si="225"/>
        <v>500</v>
      </c>
      <c r="I135" s="4">
        <f t="shared" si="225"/>
        <v>0</v>
      </c>
      <c r="J135" s="4">
        <f t="shared" si="225"/>
        <v>500</v>
      </c>
      <c r="K135" s="4">
        <f t="shared" si="225"/>
        <v>400</v>
      </c>
      <c r="L135" s="4">
        <f t="shared" si="225"/>
        <v>0</v>
      </c>
      <c r="M135" s="4">
        <f t="shared" si="225"/>
        <v>400</v>
      </c>
      <c r="N135" s="4">
        <f t="shared" si="225"/>
        <v>0</v>
      </c>
      <c r="O135" s="4">
        <f t="shared" si="225"/>
        <v>400</v>
      </c>
      <c r="P135" s="4">
        <f t="shared" si="225"/>
        <v>0</v>
      </c>
      <c r="Q135" s="4">
        <f t="shared" si="225"/>
        <v>400</v>
      </c>
      <c r="R135" s="4">
        <f t="shared" si="225"/>
        <v>400</v>
      </c>
      <c r="S135" s="4">
        <f t="shared" si="225"/>
        <v>0</v>
      </c>
      <c r="T135" s="4">
        <f t="shared" si="225"/>
        <v>400</v>
      </c>
      <c r="U135" s="4">
        <f t="shared" si="225"/>
        <v>0</v>
      </c>
      <c r="V135" s="4">
        <f t="shared" si="225"/>
        <v>400</v>
      </c>
    </row>
    <row r="136" spans="1:22" ht="47.25" hidden="1" outlineLevel="4" x14ac:dyDescent="0.25">
      <c r="A136" s="5" t="s">
        <v>451</v>
      </c>
      <c r="B136" s="5"/>
      <c r="C136" s="69" t="s">
        <v>452</v>
      </c>
      <c r="D136" s="4">
        <f t="shared" si="225"/>
        <v>500</v>
      </c>
      <c r="E136" s="4">
        <f t="shared" si="225"/>
        <v>0</v>
      </c>
      <c r="F136" s="4">
        <f t="shared" si="225"/>
        <v>500</v>
      </c>
      <c r="G136" s="4">
        <f t="shared" si="225"/>
        <v>0</v>
      </c>
      <c r="H136" s="4">
        <f t="shared" si="225"/>
        <v>500</v>
      </c>
      <c r="I136" s="4">
        <f t="shared" si="225"/>
        <v>0</v>
      </c>
      <c r="J136" s="4">
        <f t="shared" si="225"/>
        <v>500</v>
      </c>
      <c r="K136" s="4">
        <f t="shared" si="225"/>
        <v>400</v>
      </c>
      <c r="L136" s="4">
        <f t="shared" si="225"/>
        <v>0</v>
      </c>
      <c r="M136" s="4">
        <f t="shared" si="225"/>
        <v>400</v>
      </c>
      <c r="N136" s="4">
        <f t="shared" si="225"/>
        <v>0</v>
      </c>
      <c r="O136" s="4">
        <f t="shared" si="225"/>
        <v>400</v>
      </c>
      <c r="P136" s="4">
        <f t="shared" si="225"/>
        <v>0</v>
      </c>
      <c r="Q136" s="4">
        <f t="shared" si="225"/>
        <v>400</v>
      </c>
      <c r="R136" s="4">
        <f t="shared" si="225"/>
        <v>400</v>
      </c>
      <c r="S136" s="4">
        <f t="shared" si="225"/>
        <v>0</v>
      </c>
      <c r="T136" s="4">
        <f t="shared" si="225"/>
        <v>400</v>
      </c>
      <c r="U136" s="4">
        <f t="shared" si="225"/>
        <v>0</v>
      </c>
      <c r="V136" s="4">
        <f t="shared" si="225"/>
        <v>400</v>
      </c>
    </row>
    <row r="137" spans="1:22" ht="15.75" hidden="1" outlineLevel="5" x14ac:dyDescent="0.25">
      <c r="A137" s="5" t="s">
        <v>453</v>
      </c>
      <c r="B137" s="5"/>
      <c r="C137" s="69" t="s">
        <v>454</v>
      </c>
      <c r="D137" s="4">
        <f t="shared" si="225"/>
        <v>500</v>
      </c>
      <c r="E137" s="4">
        <f t="shared" si="225"/>
        <v>0</v>
      </c>
      <c r="F137" s="4">
        <f t="shared" si="225"/>
        <v>500</v>
      </c>
      <c r="G137" s="4">
        <f t="shared" si="225"/>
        <v>0</v>
      </c>
      <c r="H137" s="4">
        <f t="shared" si="225"/>
        <v>500</v>
      </c>
      <c r="I137" s="4">
        <f t="shared" si="225"/>
        <v>0</v>
      </c>
      <c r="J137" s="4">
        <f t="shared" si="225"/>
        <v>500</v>
      </c>
      <c r="K137" s="4">
        <f t="shared" si="225"/>
        <v>400</v>
      </c>
      <c r="L137" s="4">
        <f t="shared" si="225"/>
        <v>0</v>
      </c>
      <c r="M137" s="4">
        <f t="shared" si="225"/>
        <v>400</v>
      </c>
      <c r="N137" s="4">
        <f t="shared" si="225"/>
        <v>0</v>
      </c>
      <c r="O137" s="4">
        <f t="shared" si="225"/>
        <v>400</v>
      </c>
      <c r="P137" s="4">
        <f t="shared" si="225"/>
        <v>0</v>
      </c>
      <c r="Q137" s="4">
        <f t="shared" si="225"/>
        <v>400</v>
      </c>
      <c r="R137" s="4">
        <f t="shared" si="225"/>
        <v>400</v>
      </c>
      <c r="S137" s="4">
        <f t="shared" si="225"/>
        <v>0</v>
      </c>
      <c r="T137" s="4">
        <f t="shared" si="225"/>
        <v>400</v>
      </c>
      <c r="U137" s="4">
        <f t="shared" si="225"/>
        <v>0</v>
      </c>
      <c r="V137" s="4">
        <f t="shared" si="225"/>
        <v>400</v>
      </c>
    </row>
    <row r="138" spans="1:22" ht="31.5" hidden="1" outlineLevel="7" x14ac:dyDescent="0.25">
      <c r="A138" s="13" t="s">
        <v>453</v>
      </c>
      <c r="B138" s="13" t="s">
        <v>11</v>
      </c>
      <c r="C138" s="67" t="s">
        <v>12</v>
      </c>
      <c r="D138" s="8">
        <v>500</v>
      </c>
      <c r="E138" s="8"/>
      <c r="F138" s="8">
        <f>SUM(D138:E138)</f>
        <v>500</v>
      </c>
      <c r="G138" s="8"/>
      <c r="H138" s="8">
        <f>SUM(F138:G138)</f>
        <v>500</v>
      </c>
      <c r="I138" s="8"/>
      <c r="J138" s="8">
        <f>SUM(H138:I138)</f>
        <v>500</v>
      </c>
      <c r="K138" s="8">
        <v>400</v>
      </c>
      <c r="L138" s="8"/>
      <c r="M138" s="8">
        <f>SUM(K138:L138)</f>
        <v>400</v>
      </c>
      <c r="N138" s="8"/>
      <c r="O138" s="8">
        <f>SUM(M138:N138)</f>
        <v>400</v>
      </c>
      <c r="P138" s="8"/>
      <c r="Q138" s="8">
        <f>SUM(O138:P138)</f>
        <v>400</v>
      </c>
      <c r="R138" s="8">
        <v>400</v>
      </c>
      <c r="S138" s="8"/>
      <c r="T138" s="8">
        <f>SUM(R138:S138)</f>
        <v>400</v>
      </c>
      <c r="U138" s="8"/>
      <c r="V138" s="8">
        <f>SUM(T138:U138)</f>
        <v>400</v>
      </c>
    </row>
    <row r="139" spans="1:22" ht="47.25" hidden="1" outlineLevel="3" x14ac:dyDescent="0.25">
      <c r="A139" s="5" t="s">
        <v>445</v>
      </c>
      <c r="B139" s="5"/>
      <c r="C139" s="69" t="s">
        <v>446</v>
      </c>
      <c r="D139" s="4">
        <f>D140</f>
        <v>164085.20000000001</v>
      </c>
      <c r="E139" s="4">
        <f t="shared" ref="E139:V139" si="226">E140</f>
        <v>0</v>
      </c>
      <c r="F139" s="4">
        <f t="shared" si="226"/>
        <v>164085.20000000001</v>
      </c>
      <c r="G139" s="4">
        <f t="shared" si="226"/>
        <v>0</v>
      </c>
      <c r="H139" s="4">
        <f t="shared" si="226"/>
        <v>164085.20000000001</v>
      </c>
      <c r="I139" s="4">
        <f t="shared" si="226"/>
        <v>0</v>
      </c>
      <c r="J139" s="4">
        <f t="shared" si="226"/>
        <v>164085.20000000001</v>
      </c>
      <c r="K139" s="4">
        <f t="shared" si="226"/>
        <v>155169.60000000001</v>
      </c>
      <c r="L139" s="4">
        <f t="shared" si="226"/>
        <v>0</v>
      </c>
      <c r="M139" s="4">
        <f t="shared" si="226"/>
        <v>155169.60000000001</v>
      </c>
      <c r="N139" s="4">
        <f t="shared" si="226"/>
        <v>0</v>
      </c>
      <c r="O139" s="4">
        <f t="shared" si="226"/>
        <v>155169.60000000001</v>
      </c>
      <c r="P139" s="4">
        <f t="shared" si="226"/>
        <v>0</v>
      </c>
      <c r="Q139" s="4">
        <f t="shared" si="226"/>
        <v>155169.60000000001</v>
      </c>
      <c r="R139" s="4">
        <f t="shared" si="226"/>
        <v>154837.5</v>
      </c>
      <c r="S139" s="4">
        <f t="shared" si="226"/>
        <v>0</v>
      </c>
      <c r="T139" s="4">
        <f t="shared" si="226"/>
        <v>154837.5</v>
      </c>
      <c r="U139" s="4">
        <f t="shared" si="226"/>
        <v>0</v>
      </c>
      <c r="V139" s="4">
        <f t="shared" si="226"/>
        <v>154837.5</v>
      </c>
    </row>
    <row r="140" spans="1:22" ht="31.5" hidden="1" outlineLevel="4" x14ac:dyDescent="0.25">
      <c r="A140" s="5" t="s">
        <v>447</v>
      </c>
      <c r="B140" s="5"/>
      <c r="C140" s="69" t="s">
        <v>57</v>
      </c>
      <c r="D140" s="4">
        <f>D141+D145+D147+D149+D151+D153+D155+D157+D159</f>
        <v>164085.20000000001</v>
      </c>
      <c r="E140" s="4">
        <f t="shared" ref="E140:V140" si="227">E141+E145+E147+E149+E151+E153+E155+E157+E159</f>
        <v>0</v>
      </c>
      <c r="F140" s="4">
        <f t="shared" si="227"/>
        <v>164085.20000000001</v>
      </c>
      <c r="G140" s="4">
        <f t="shared" si="227"/>
        <v>0</v>
      </c>
      <c r="H140" s="4">
        <f t="shared" si="227"/>
        <v>164085.20000000001</v>
      </c>
      <c r="I140" s="4">
        <f t="shared" ref="I140:J140" si="228">I141+I145+I147+I149+I151+I153+I155+I157+I159</f>
        <v>0</v>
      </c>
      <c r="J140" s="4">
        <f t="shared" si="228"/>
        <v>164085.20000000001</v>
      </c>
      <c r="K140" s="4">
        <f t="shared" si="227"/>
        <v>155169.60000000001</v>
      </c>
      <c r="L140" s="4">
        <f t="shared" si="227"/>
        <v>0</v>
      </c>
      <c r="M140" s="4">
        <f t="shared" si="227"/>
        <v>155169.60000000001</v>
      </c>
      <c r="N140" s="4">
        <f t="shared" si="227"/>
        <v>0</v>
      </c>
      <c r="O140" s="4">
        <f t="shared" si="227"/>
        <v>155169.60000000001</v>
      </c>
      <c r="P140" s="4">
        <f t="shared" si="227"/>
        <v>0</v>
      </c>
      <c r="Q140" s="4">
        <f t="shared" si="227"/>
        <v>155169.60000000001</v>
      </c>
      <c r="R140" s="4">
        <f t="shared" si="227"/>
        <v>154837.5</v>
      </c>
      <c r="S140" s="4">
        <f t="shared" si="227"/>
        <v>0</v>
      </c>
      <c r="T140" s="4">
        <f t="shared" si="227"/>
        <v>154837.5</v>
      </c>
      <c r="U140" s="4">
        <f t="shared" si="227"/>
        <v>0</v>
      </c>
      <c r="V140" s="4">
        <f t="shared" si="227"/>
        <v>154837.5</v>
      </c>
    </row>
    <row r="141" spans="1:22" ht="15.75" hidden="1" outlineLevel="5" x14ac:dyDescent="0.25">
      <c r="A141" s="5" t="s">
        <v>477</v>
      </c>
      <c r="B141" s="5"/>
      <c r="C141" s="69" t="s">
        <v>59</v>
      </c>
      <c r="D141" s="4">
        <f>D142+D143+D144</f>
        <v>8054.9000000000005</v>
      </c>
      <c r="E141" s="4">
        <f t="shared" ref="E141:H141" si="229">E142+E143+E144</f>
        <v>0</v>
      </c>
      <c r="F141" s="4">
        <f t="shared" si="229"/>
        <v>8054.9000000000005</v>
      </c>
      <c r="G141" s="4">
        <f t="shared" si="229"/>
        <v>0</v>
      </c>
      <c r="H141" s="4">
        <f t="shared" si="229"/>
        <v>8054.9000000000005</v>
      </c>
      <c r="I141" s="4">
        <f t="shared" ref="I141:J141" si="230">I142+I143+I144</f>
        <v>0</v>
      </c>
      <c r="J141" s="4">
        <f t="shared" si="230"/>
        <v>8054.9000000000005</v>
      </c>
      <c r="K141" s="4">
        <f>K142+K143+K144</f>
        <v>6932.6</v>
      </c>
      <c r="L141" s="4">
        <f t="shared" ref="L141:Q141" si="231">L142+L143+L144</f>
        <v>0</v>
      </c>
      <c r="M141" s="4">
        <f t="shared" si="231"/>
        <v>6932.6</v>
      </c>
      <c r="N141" s="4">
        <f t="shared" si="231"/>
        <v>0</v>
      </c>
      <c r="O141" s="4">
        <f t="shared" si="231"/>
        <v>6932.6</v>
      </c>
      <c r="P141" s="4">
        <f t="shared" si="231"/>
        <v>0</v>
      </c>
      <c r="Q141" s="4">
        <f t="shared" si="231"/>
        <v>6932.6</v>
      </c>
      <c r="R141" s="4">
        <f>R142+R143+R144</f>
        <v>6600.5</v>
      </c>
      <c r="S141" s="4">
        <f t="shared" ref="S141:V141" si="232">S142+S143+S144</f>
        <v>0</v>
      </c>
      <c r="T141" s="4">
        <f t="shared" si="232"/>
        <v>6600.5</v>
      </c>
      <c r="U141" s="4">
        <f t="shared" si="232"/>
        <v>0</v>
      </c>
      <c r="V141" s="4">
        <f t="shared" si="232"/>
        <v>6600.5</v>
      </c>
    </row>
    <row r="142" spans="1:22" ht="47.25" hidden="1" outlineLevel="7" x14ac:dyDescent="0.25">
      <c r="A142" s="13" t="s">
        <v>477</v>
      </c>
      <c r="B142" s="13" t="s">
        <v>8</v>
      </c>
      <c r="C142" s="67" t="s">
        <v>9</v>
      </c>
      <c r="D142" s="8">
        <v>7731</v>
      </c>
      <c r="E142" s="8"/>
      <c r="F142" s="8">
        <f>SUM(D142:E142)</f>
        <v>7731</v>
      </c>
      <c r="G142" s="8"/>
      <c r="H142" s="8">
        <f>SUM(F142:G142)</f>
        <v>7731</v>
      </c>
      <c r="I142" s="8"/>
      <c r="J142" s="8">
        <f>SUM(H142:I142)</f>
        <v>7731</v>
      </c>
      <c r="K142" s="8">
        <v>6642.3</v>
      </c>
      <c r="L142" s="8"/>
      <c r="M142" s="8">
        <f>SUM(K142:L142)</f>
        <v>6642.3</v>
      </c>
      <c r="N142" s="8"/>
      <c r="O142" s="8">
        <f>SUM(M142:N142)</f>
        <v>6642.3</v>
      </c>
      <c r="P142" s="8"/>
      <c r="Q142" s="8">
        <f>SUM(O142:P142)</f>
        <v>6642.3</v>
      </c>
      <c r="R142" s="8">
        <v>6310.2</v>
      </c>
      <c r="S142" s="8"/>
      <c r="T142" s="8">
        <f>SUM(R142:S142)</f>
        <v>6310.2</v>
      </c>
      <c r="U142" s="8"/>
      <c r="V142" s="8">
        <f>SUM(T142:U142)</f>
        <v>6310.2</v>
      </c>
    </row>
    <row r="143" spans="1:22" ht="31.5" hidden="1" outlineLevel="7" x14ac:dyDescent="0.25">
      <c r="A143" s="13" t="s">
        <v>477</v>
      </c>
      <c r="B143" s="13" t="s">
        <v>11</v>
      </c>
      <c r="C143" s="67" t="s">
        <v>12</v>
      </c>
      <c r="D143" s="8">
        <v>323.60000000000002</v>
      </c>
      <c r="E143" s="8"/>
      <c r="F143" s="8">
        <f>SUM(D143:E143)</f>
        <v>323.60000000000002</v>
      </c>
      <c r="G143" s="8"/>
      <c r="H143" s="8">
        <f>SUM(F143:G143)</f>
        <v>323.60000000000002</v>
      </c>
      <c r="I143" s="8"/>
      <c r="J143" s="8">
        <f>SUM(H143:I143)</f>
        <v>323.60000000000002</v>
      </c>
      <c r="K143" s="8">
        <v>290</v>
      </c>
      <c r="L143" s="8"/>
      <c r="M143" s="8">
        <f>SUM(K143:L143)</f>
        <v>290</v>
      </c>
      <c r="N143" s="8"/>
      <c r="O143" s="8">
        <f>SUM(M143:N143)</f>
        <v>290</v>
      </c>
      <c r="P143" s="8"/>
      <c r="Q143" s="8">
        <f>SUM(O143:P143)</f>
        <v>290</v>
      </c>
      <c r="R143" s="8">
        <v>290</v>
      </c>
      <c r="S143" s="8"/>
      <c r="T143" s="8">
        <f>SUM(R143:S143)</f>
        <v>290</v>
      </c>
      <c r="U143" s="8"/>
      <c r="V143" s="8">
        <f>SUM(T143:U143)</f>
        <v>290</v>
      </c>
    </row>
    <row r="144" spans="1:22" ht="15.75" hidden="1" outlineLevel="7" x14ac:dyDescent="0.25">
      <c r="A144" s="13" t="s">
        <v>477</v>
      </c>
      <c r="B144" s="13" t="s">
        <v>27</v>
      </c>
      <c r="C144" s="67" t="s">
        <v>28</v>
      </c>
      <c r="D144" s="8">
        <v>0.3</v>
      </c>
      <c r="E144" s="8"/>
      <c r="F144" s="8">
        <f>SUM(D144:E144)</f>
        <v>0.3</v>
      </c>
      <c r="G144" s="8"/>
      <c r="H144" s="8">
        <f>SUM(F144:G144)</f>
        <v>0.3</v>
      </c>
      <c r="I144" s="8"/>
      <c r="J144" s="8">
        <f>SUM(H144:I144)</f>
        <v>0.3</v>
      </c>
      <c r="K144" s="8">
        <v>0.3</v>
      </c>
      <c r="L144" s="8"/>
      <c r="M144" s="8">
        <f>SUM(K144:L144)</f>
        <v>0.3</v>
      </c>
      <c r="N144" s="8"/>
      <c r="O144" s="8">
        <f>SUM(M144:N144)</f>
        <v>0.3</v>
      </c>
      <c r="P144" s="8"/>
      <c r="Q144" s="8">
        <f>SUM(O144:P144)</f>
        <v>0.3</v>
      </c>
      <c r="R144" s="8">
        <v>0.3</v>
      </c>
      <c r="S144" s="8"/>
      <c r="T144" s="8">
        <f>SUM(R144:S144)</f>
        <v>0.3</v>
      </c>
      <c r="U144" s="8"/>
      <c r="V144" s="8">
        <f>SUM(T144:U144)</f>
        <v>0.3</v>
      </c>
    </row>
    <row r="145" spans="1:22" ht="15.75" hidden="1" outlineLevel="5" x14ac:dyDescent="0.25">
      <c r="A145" s="5" t="s">
        <v>448</v>
      </c>
      <c r="B145" s="5"/>
      <c r="C145" s="69" t="s">
        <v>417</v>
      </c>
      <c r="D145" s="4">
        <f>D146</f>
        <v>43833</v>
      </c>
      <c r="E145" s="4">
        <f t="shared" ref="E145:J145" si="233">E146</f>
        <v>0</v>
      </c>
      <c r="F145" s="4">
        <f t="shared" si="233"/>
        <v>43833</v>
      </c>
      <c r="G145" s="4">
        <f t="shared" si="233"/>
        <v>0</v>
      </c>
      <c r="H145" s="4">
        <f t="shared" si="233"/>
        <v>43833</v>
      </c>
      <c r="I145" s="4">
        <f t="shared" si="233"/>
        <v>0</v>
      </c>
      <c r="J145" s="4">
        <f t="shared" si="233"/>
        <v>43833</v>
      </c>
      <c r="K145" s="4">
        <f>K146</f>
        <v>41645</v>
      </c>
      <c r="L145" s="4">
        <f t="shared" ref="L145:Q145" si="234">L146</f>
        <v>0</v>
      </c>
      <c r="M145" s="4">
        <f t="shared" si="234"/>
        <v>41645</v>
      </c>
      <c r="N145" s="4">
        <f t="shared" si="234"/>
        <v>0</v>
      </c>
      <c r="O145" s="4">
        <f t="shared" si="234"/>
        <v>41645</v>
      </c>
      <c r="P145" s="4">
        <f t="shared" si="234"/>
        <v>0</v>
      </c>
      <c r="Q145" s="4">
        <f t="shared" si="234"/>
        <v>41645</v>
      </c>
      <c r="R145" s="4">
        <f>R146</f>
        <v>41645</v>
      </c>
      <c r="S145" s="4">
        <f t="shared" ref="S145:V145" si="235">S146</f>
        <v>0</v>
      </c>
      <c r="T145" s="4">
        <f t="shared" si="235"/>
        <v>41645</v>
      </c>
      <c r="U145" s="4">
        <f t="shared" si="235"/>
        <v>0</v>
      </c>
      <c r="V145" s="4">
        <f t="shared" si="235"/>
        <v>41645</v>
      </c>
    </row>
    <row r="146" spans="1:22" ht="31.5" hidden="1" outlineLevel="7" x14ac:dyDescent="0.25">
      <c r="A146" s="13" t="s">
        <v>448</v>
      </c>
      <c r="B146" s="13" t="s">
        <v>92</v>
      </c>
      <c r="C146" s="67" t="s">
        <v>93</v>
      </c>
      <c r="D146" s="8">
        <v>43833</v>
      </c>
      <c r="E146" s="8"/>
      <c r="F146" s="8">
        <f>SUM(D146:E146)</f>
        <v>43833</v>
      </c>
      <c r="G146" s="8"/>
      <c r="H146" s="8">
        <f>SUM(F146:G146)</f>
        <v>43833</v>
      </c>
      <c r="I146" s="8"/>
      <c r="J146" s="8">
        <f>SUM(H146:I146)</f>
        <v>43833</v>
      </c>
      <c r="K146" s="8">
        <v>41645</v>
      </c>
      <c r="L146" s="8"/>
      <c r="M146" s="8">
        <f>SUM(K146:L146)</f>
        <v>41645</v>
      </c>
      <c r="N146" s="8"/>
      <c r="O146" s="8">
        <f>SUM(M146:N146)</f>
        <v>41645</v>
      </c>
      <c r="P146" s="8"/>
      <c r="Q146" s="8">
        <f>SUM(O146:P146)</f>
        <v>41645</v>
      </c>
      <c r="R146" s="8">
        <v>41645</v>
      </c>
      <c r="S146" s="8"/>
      <c r="T146" s="8">
        <f>SUM(R146:S146)</f>
        <v>41645</v>
      </c>
      <c r="U146" s="8"/>
      <c r="V146" s="8">
        <f>SUM(T146:U146)</f>
        <v>41645</v>
      </c>
    </row>
    <row r="147" spans="1:22" ht="15.75" hidden="1" outlineLevel="5" x14ac:dyDescent="0.25">
      <c r="A147" s="5" t="s">
        <v>455</v>
      </c>
      <c r="B147" s="5"/>
      <c r="C147" s="69" t="s">
        <v>456</v>
      </c>
      <c r="D147" s="4">
        <f>D148</f>
        <v>1022.8</v>
      </c>
      <c r="E147" s="4">
        <f t="shared" ref="E147:J147" si="236">E148</f>
        <v>0</v>
      </c>
      <c r="F147" s="4">
        <f t="shared" si="236"/>
        <v>1022.8</v>
      </c>
      <c r="G147" s="4">
        <f t="shared" si="236"/>
        <v>0</v>
      </c>
      <c r="H147" s="4">
        <f t="shared" si="236"/>
        <v>1022.8</v>
      </c>
      <c r="I147" s="4">
        <f t="shared" si="236"/>
        <v>0</v>
      </c>
      <c r="J147" s="4">
        <f t="shared" si="236"/>
        <v>1022.8</v>
      </c>
      <c r="K147" s="4">
        <f>K148</f>
        <v>972</v>
      </c>
      <c r="L147" s="4">
        <f t="shared" ref="L147:Q147" si="237">L148</f>
        <v>0</v>
      </c>
      <c r="M147" s="4">
        <f t="shared" si="237"/>
        <v>972</v>
      </c>
      <c r="N147" s="4">
        <f t="shared" si="237"/>
        <v>0</v>
      </c>
      <c r="O147" s="4">
        <f t="shared" si="237"/>
        <v>972</v>
      </c>
      <c r="P147" s="4">
        <f t="shared" si="237"/>
        <v>0</v>
      </c>
      <c r="Q147" s="4">
        <f t="shared" si="237"/>
        <v>972</v>
      </c>
      <c r="R147" s="4">
        <f>R148</f>
        <v>972</v>
      </c>
      <c r="S147" s="4">
        <f t="shared" ref="S147:V147" si="238">S148</f>
        <v>0</v>
      </c>
      <c r="T147" s="4">
        <f t="shared" si="238"/>
        <v>972</v>
      </c>
      <c r="U147" s="4">
        <f t="shared" si="238"/>
        <v>0</v>
      </c>
      <c r="V147" s="4">
        <f t="shared" si="238"/>
        <v>972</v>
      </c>
    </row>
    <row r="148" spans="1:22" ht="31.5" hidden="1" outlineLevel="7" x14ac:dyDescent="0.25">
      <c r="A148" s="13" t="s">
        <v>455</v>
      </c>
      <c r="B148" s="13" t="s">
        <v>92</v>
      </c>
      <c r="C148" s="67" t="s">
        <v>93</v>
      </c>
      <c r="D148" s="8">
        <v>1022.8</v>
      </c>
      <c r="E148" s="8"/>
      <c r="F148" s="8">
        <f>SUM(D148:E148)</f>
        <v>1022.8</v>
      </c>
      <c r="G148" s="8"/>
      <c r="H148" s="8">
        <f>SUM(F148:G148)</f>
        <v>1022.8</v>
      </c>
      <c r="I148" s="8"/>
      <c r="J148" s="8">
        <f>SUM(H148:I148)</f>
        <v>1022.8</v>
      </c>
      <c r="K148" s="8">
        <v>972</v>
      </c>
      <c r="L148" s="8"/>
      <c r="M148" s="8">
        <f>SUM(K148:L148)</f>
        <v>972</v>
      </c>
      <c r="N148" s="8"/>
      <c r="O148" s="8">
        <f>SUM(M148:N148)</f>
        <v>972</v>
      </c>
      <c r="P148" s="8"/>
      <c r="Q148" s="8">
        <f>SUM(O148:P148)</f>
        <v>972</v>
      </c>
      <c r="R148" s="8">
        <v>972</v>
      </c>
      <c r="S148" s="8"/>
      <c r="T148" s="8">
        <f>SUM(R148:S148)</f>
        <v>972</v>
      </c>
      <c r="U148" s="8"/>
      <c r="V148" s="8">
        <f>SUM(T148:U148)</f>
        <v>972</v>
      </c>
    </row>
    <row r="149" spans="1:22" ht="15.75" hidden="1" outlineLevel="5" x14ac:dyDescent="0.25">
      <c r="A149" s="5" t="s">
        <v>463</v>
      </c>
      <c r="B149" s="5"/>
      <c r="C149" s="69" t="s">
        <v>464</v>
      </c>
      <c r="D149" s="4">
        <f>D150</f>
        <v>39282.800000000003</v>
      </c>
      <c r="E149" s="4">
        <f t="shared" ref="E149:J149" si="239">E150</f>
        <v>0</v>
      </c>
      <c r="F149" s="4">
        <f t="shared" si="239"/>
        <v>39282.800000000003</v>
      </c>
      <c r="G149" s="4">
        <f t="shared" si="239"/>
        <v>0</v>
      </c>
      <c r="H149" s="4">
        <f t="shared" si="239"/>
        <v>39282.800000000003</v>
      </c>
      <c r="I149" s="4">
        <f t="shared" si="239"/>
        <v>0</v>
      </c>
      <c r="J149" s="4">
        <f t="shared" si="239"/>
        <v>39282.800000000003</v>
      </c>
      <c r="K149" s="4">
        <f>K150</f>
        <v>37320</v>
      </c>
      <c r="L149" s="4">
        <f t="shared" ref="L149:Q149" si="240">L150</f>
        <v>0</v>
      </c>
      <c r="M149" s="4">
        <f t="shared" si="240"/>
        <v>37320</v>
      </c>
      <c r="N149" s="4">
        <f t="shared" si="240"/>
        <v>0</v>
      </c>
      <c r="O149" s="4">
        <f t="shared" si="240"/>
        <v>37320</v>
      </c>
      <c r="P149" s="4">
        <f t="shared" si="240"/>
        <v>0</v>
      </c>
      <c r="Q149" s="4">
        <f t="shared" si="240"/>
        <v>37320</v>
      </c>
      <c r="R149" s="4">
        <f>R150</f>
        <v>37320</v>
      </c>
      <c r="S149" s="4">
        <f t="shared" ref="S149:V149" si="241">S150</f>
        <v>0</v>
      </c>
      <c r="T149" s="4">
        <f t="shared" si="241"/>
        <v>37320</v>
      </c>
      <c r="U149" s="4">
        <f t="shared" si="241"/>
        <v>0</v>
      </c>
      <c r="V149" s="4">
        <f t="shared" si="241"/>
        <v>37320</v>
      </c>
    </row>
    <row r="150" spans="1:22" ht="31.5" hidden="1" outlineLevel="7" x14ac:dyDescent="0.25">
      <c r="A150" s="13" t="s">
        <v>463</v>
      </c>
      <c r="B150" s="13" t="s">
        <v>92</v>
      </c>
      <c r="C150" s="67" t="s">
        <v>93</v>
      </c>
      <c r="D150" s="8">
        <v>39282.800000000003</v>
      </c>
      <c r="E150" s="8"/>
      <c r="F150" s="8">
        <f>SUM(D150:E150)</f>
        <v>39282.800000000003</v>
      </c>
      <c r="G150" s="8"/>
      <c r="H150" s="8">
        <f>SUM(F150:G150)</f>
        <v>39282.800000000003</v>
      </c>
      <c r="I150" s="8"/>
      <c r="J150" s="8">
        <f>SUM(H150:I150)</f>
        <v>39282.800000000003</v>
      </c>
      <c r="K150" s="8">
        <v>37320</v>
      </c>
      <c r="L150" s="8"/>
      <c r="M150" s="8">
        <f>SUM(K150:L150)</f>
        <v>37320</v>
      </c>
      <c r="N150" s="8"/>
      <c r="O150" s="8">
        <f>SUM(M150:N150)</f>
        <v>37320</v>
      </c>
      <c r="P150" s="8"/>
      <c r="Q150" s="8">
        <f>SUM(O150:P150)</f>
        <v>37320</v>
      </c>
      <c r="R150" s="8">
        <v>37320</v>
      </c>
      <c r="S150" s="8"/>
      <c r="T150" s="8">
        <f>SUM(R150:S150)</f>
        <v>37320</v>
      </c>
      <c r="U150" s="8"/>
      <c r="V150" s="8">
        <f>SUM(T150:U150)</f>
        <v>37320</v>
      </c>
    </row>
    <row r="151" spans="1:22" ht="15.75" hidden="1" outlineLevel="5" x14ac:dyDescent="0.25">
      <c r="A151" s="5" t="s">
        <v>465</v>
      </c>
      <c r="B151" s="5"/>
      <c r="C151" s="69" t="s">
        <v>466</v>
      </c>
      <c r="D151" s="4">
        <f>D152</f>
        <v>23127</v>
      </c>
      <c r="E151" s="4">
        <f t="shared" ref="E151:J151" si="242">E152</f>
        <v>0</v>
      </c>
      <c r="F151" s="4">
        <f t="shared" si="242"/>
        <v>23127</v>
      </c>
      <c r="G151" s="4">
        <f t="shared" si="242"/>
        <v>0</v>
      </c>
      <c r="H151" s="4">
        <f t="shared" si="242"/>
        <v>23127</v>
      </c>
      <c r="I151" s="4">
        <f t="shared" si="242"/>
        <v>0</v>
      </c>
      <c r="J151" s="4">
        <f t="shared" si="242"/>
        <v>23127</v>
      </c>
      <c r="K151" s="4">
        <f>K152</f>
        <v>21970</v>
      </c>
      <c r="L151" s="4">
        <f t="shared" ref="L151:Q151" si="243">L152</f>
        <v>0</v>
      </c>
      <c r="M151" s="4">
        <f t="shared" si="243"/>
        <v>21970</v>
      </c>
      <c r="N151" s="4">
        <f t="shared" si="243"/>
        <v>0</v>
      </c>
      <c r="O151" s="4">
        <f t="shared" si="243"/>
        <v>21970</v>
      </c>
      <c r="P151" s="4">
        <f t="shared" si="243"/>
        <v>0</v>
      </c>
      <c r="Q151" s="4">
        <f t="shared" si="243"/>
        <v>21970</v>
      </c>
      <c r="R151" s="4">
        <f>R152</f>
        <v>21970</v>
      </c>
      <c r="S151" s="4">
        <f t="shared" ref="S151:V151" si="244">S152</f>
        <v>0</v>
      </c>
      <c r="T151" s="4">
        <f t="shared" si="244"/>
        <v>21970</v>
      </c>
      <c r="U151" s="4">
        <f t="shared" si="244"/>
        <v>0</v>
      </c>
      <c r="V151" s="4">
        <f t="shared" si="244"/>
        <v>21970</v>
      </c>
    </row>
    <row r="152" spans="1:22" ht="31.5" hidden="1" outlineLevel="7" x14ac:dyDescent="0.25">
      <c r="A152" s="13" t="s">
        <v>465</v>
      </c>
      <c r="B152" s="13" t="s">
        <v>92</v>
      </c>
      <c r="C152" s="67" t="s">
        <v>93</v>
      </c>
      <c r="D152" s="8">
        <v>23127</v>
      </c>
      <c r="E152" s="8"/>
      <c r="F152" s="8">
        <f>SUM(D152:E152)</f>
        <v>23127</v>
      </c>
      <c r="G152" s="8"/>
      <c r="H152" s="8">
        <f>SUM(F152:G152)</f>
        <v>23127</v>
      </c>
      <c r="I152" s="8"/>
      <c r="J152" s="8">
        <f>SUM(H152:I152)</f>
        <v>23127</v>
      </c>
      <c r="K152" s="8">
        <v>21970</v>
      </c>
      <c r="L152" s="8"/>
      <c r="M152" s="8">
        <f>SUM(K152:L152)</f>
        <v>21970</v>
      </c>
      <c r="N152" s="8"/>
      <c r="O152" s="8">
        <f>SUM(M152:N152)</f>
        <v>21970</v>
      </c>
      <c r="P152" s="8"/>
      <c r="Q152" s="8">
        <f>SUM(O152:P152)</f>
        <v>21970</v>
      </c>
      <c r="R152" s="8">
        <v>21970</v>
      </c>
      <c r="S152" s="8"/>
      <c r="T152" s="8">
        <f>SUM(R152:S152)</f>
        <v>21970</v>
      </c>
      <c r="U152" s="8"/>
      <c r="V152" s="8">
        <f>SUM(T152:U152)</f>
        <v>21970</v>
      </c>
    </row>
    <row r="153" spans="1:22" ht="31.5" hidden="1" outlineLevel="5" x14ac:dyDescent="0.25">
      <c r="A153" s="5" t="s">
        <v>467</v>
      </c>
      <c r="B153" s="5"/>
      <c r="C153" s="69" t="s">
        <v>468</v>
      </c>
      <c r="D153" s="4">
        <f>D154</f>
        <v>38556.1</v>
      </c>
      <c r="E153" s="4">
        <f t="shared" ref="E153:J153" si="245">E154</f>
        <v>0</v>
      </c>
      <c r="F153" s="4">
        <f t="shared" si="245"/>
        <v>38556.1</v>
      </c>
      <c r="G153" s="4">
        <f t="shared" si="245"/>
        <v>0</v>
      </c>
      <c r="H153" s="4">
        <f t="shared" si="245"/>
        <v>38556.1</v>
      </c>
      <c r="I153" s="4">
        <f t="shared" si="245"/>
        <v>0</v>
      </c>
      <c r="J153" s="4">
        <f t="shared" si="245"/>
        <v>38556.1</v>
      </c>
      <c r="K153" s="4">
        <f>K154</f>
        <v>36630</v>
      </c>
      <c r="L153" s="4">
        <f t="shared" ref="L153:Q153" si="246">L154</f>
        <v>0</v>
      </c>
      <c r="M153" s="4">
        <f t="shared" si="246"/>
        <v>36630</v>
      </c>
      <c r="N153" s="4">
        <f t="shared" si="246"/>
        <v>0</v>
      </c>
      <c r="O153" s="4">
        <f t="shared" si="246"/>
        <v>36630</v>
      </c>
      <c r="P153" s="4">
        <f t="shared" si="246"/>
        <v>0</v>
      </c>
      <c r="Q153" s="4">
        <f t="shared" si="246"/>
        <v>36630</v>
      </c>
      <c r="R153" s="4">
        <f>R154</f>
        <v>36630</v>
      </c>
      <c r="S153" s="4">
        <f t="shared" ref="S153:V153" si="247">S154</f>
        <v>0</v>
      </c>
      <c r="T153" s="4">
        <f t="shared" si="247"/>
        <v>36630</v>
      </c>
      <c r="U153" s="4">
        <f t="shared" si="247"/>
        <v>0</v>
      </c>
      <c r="V153" s="4">
        <f t="shared" si="247"/>
        <v>36630</v>
      </c>
    </row>
    <row r="154" spans="1:22" ht="31.5" hidden="1" outlineLevel="7" x14ac:dyDescent="0.25">
      <c r="A154" s="13" t="s">
        <v>467</v>
      </c>
      <c r="B154" s="13" t="s">
        <v>92</v>
      </c>
      <c r="C154" s="67" t="s">
        <v>93</v>
      </c>
      <c r="D154" s="8">
        <v>38556.1</v>
      </c>
      <c r="E154" s="8"/>
      <c r="F154" s="8">
        <f>SUM(D154:E154)</f>
        <v>38556.1</v>
      </c>
      <c r="G154" s="8"/>
      <c r="H154" s="8">
        <f>SUM(F154:G154)</f>
        <v>38556.1</v>
      </c>
      <c r="I154" s="8"/>
      <c r="J154" s="8">
        <f>SUM(H154:I154)</f>
        <v>38556.1</v>
      </c>
      <c r="K154" s="8">
        <v>36630</v>
      </c>
      <c r="L154" s="8"/>
      <c r="M154" s="8">
        <f>SUM(K154:L154)</f>
        <v>36630</v>
      </c>
      <c r="N154" s="8"/>
      <c r="O154" s="8">
        <f>SUM(M154:N154)</f>
        <v>36630</v>
      </c>
      <c r="P154" s="8"/>
      <c r="Q154" s="8">
        <f>SUM(O154:P154)</f>
        <v>36630</v>
      </c>
      <c r="R154" s="8">
        <v>36630</v>
      </c>
      <c r="S154" s="8"/>
      <c r="T154" s="8">
        <f>SUM(R154:S154)</f>
        <v>36630</v>
      </c>
      <c r="U154" s="8"/>
      <c r="V154" s="8">
        <f>SUM(T154:U154)</f>
        <v>36630</v>
      </c>
    </row>
    <row r="155" spans="1:22" ht="15.75" hidden="1" outlineLevel="5" x14ac:dyDescent="0.25">
      <c r="A155" s="5" t="s">
        <v>478</v>
      </c>
      <c r="B155" s="5"/>
      <c r="C155" s="69" t="s">
        <v>479</v>
      </c>
      <c r="D155" s="4">
        <f>D156</f>
        <v>9608.6</v>
      </c>
      <c r="E155" s="4">
        <f t="shared" ref="E155:J155" si="248">E156</f>
        <v>0</v>
      </c>
      <c r="F155" s="4">
        <f t="shared" si="248"/>
        <v>9608.6</v>
      </c>
      <c r="G155" s="4">
        <f t="shared" si="248"/>
        <v>0</v>
      </c>
      <c r="H155" s="4">
        <f t="shared" si="248"/>
        <v>9608.6</v>
      </c>
      <c r="I155" s="4">
        <f t="shared" si="248"/>
        <v>0</v>
      </c>
      <c r="J155" s="4">
        <f t="shared" si="248"/>
        <v>9608.6</v>
      </c>
      <c r="K155" s="4">
        <f>K156</f>
        <v>9100</v>
      </c>
      <c r="L155" s="4">
        <f t="shared" ref="L155:Q155" si="249">L156</f>
        <v>0</v>
      </c>
      <c r="M155" s="4">
        <f t="shared" si="249"/>
        <v>9100</v>
      </c>
      <c r="N155" s="4">
        <f t="shared" si="249"/>
        <v>0</v>
      </c>
      <c r="O155" s="4">
        <f t="shared" si="249"/>
        <v>9100</v>
      </c>
      <c r="P155" s="4">
        <f t="shared" si="249"/>
        <v>0</v>
      </c>
      <c r="Q155" s="4">
        <f t="shared" si="249"/>
        <v>9100</v>
      </c>
      <c r="R155" s="4">
        <f>R156</f>
        <v>9100</v>
      </c>
      <c r="S155" s="4">
        <f t="shared" ref="S155:V155" si="250">S156</f>
        <v>0</v>
      </c>
      <c r="T155" s="4">
        <f t="shared" si="250"/>
        <v>9100</v>
      </c>
      <c r="U155" s="4">
        <f t="shared" si="250"/>
        <v>0</v>
      </c>
      <c r="V155" s="4">
        <f t="shared" si="250"/>
        <v>9100</v>
      </c>
    </row>
    <row r="156" spans="1:22" ht="31.5" hidden="1" outlineLevel="7" x14ac:dyDescent="0.25">
      <c r="A156" s="13" t="s">
        <v>478</v>
      </c>
      <c r="B156" s="13" t="s">
        <v>92</v>
      </c>
      <c r="C156" s="67" t="s">
        <v>93</v>
      </c>
      <c r="D156" s="8">
        <v>9608.6</v>
      </c>
      <c r="E156" s="8"/>
      <c r="F156" s="8">
        <f>SUM(D156:E156)</f>
        <v>9608.6</v>
      </c>
      <c r="G156" s="8"/>
      <c r="H156" s="8">
        <f>SUM(F156:G156)</f>
        <v>9608.6</v>
      </c>
      <c r="I156" s="8"/>
      <c r="J156" s="8">
        <f>SUM(H156:I156)</f>
        <v>9608.6</v>
      </c>
      <c r="K156" s="8">
        <v>9100</v>
      </c>
      <c r="L156" s="8"/>
      <c r="M156" s="8">
        <f>SUM(K156:L156)</f>
        <v>9100</v>
      </c>
      <c r="N156" s="8"/>
      <c r="O156" s="8">
        <f>SUM(M156:N156)</f>
        <v>9100</v>
      </c>
      <c r="P156" s="8"/>
      <c r="Q156" s="8">
        <f>SUM(O156:P156)</f>
        <v>9100</v>
      </c>
      <c r="R156" s="8">
        <v>9100</v>
      </c>
      <c r="S156" s="8"/>
      <c r="T156" s="8">
        <f>SUM(R156:S156)</f>
        <v>9100</v>
      </c>
      <c r="U156" s="8"/>
      <c r="V156" s="8">
        <f>SUM(T156:U156)</f>
        <v>9100</v>
      </c>
    </row>
    <row r="157" spans="1:22" ht="33" hidden="1" customHeight="1" outlineLevel="5" x14ac:dyDescent="0.25">
      <c r="A157" s="5" t="s">
        <v>469</v>
      </c>
      <c r="B157" s="5"/>
      <c r="C157" s="69" t="s">
        <v>470</v>
      </c>
      <c r="D157" s="4">
        <f>D158</f>
        <v>50</v>
      </c>
      <c r="E157" s="4">
        <f t="shared" ref="E157:J157" si="251">E158</f>
        <v>0</v>
      </c>
      <c r="F157" s="4">
        <f t="shared" si="251"/>
        <v>50</v>
      </c>
      <c r="G157" s="4">
        <f t="shared" si="251"/>
        <v>0</v>
      </c>
      <c r="H157" s="4">
        <f t="shared" si="251"/>
        <v>50</v>
      </c>
      <c r="I157" s="4">
        <f t="shared" si="251"/>
        <v>0</v>
      </c>
      <c r="J157" s="4">
        <f t="shared" si="251"/>
        <v>50</v>
      </c>
      <c r="K157" s="4">
        <f>K158</f>
        <v>50</v>
      </c>
      <c r="L157" s="4">
        <f t="shared" ref="L157:Q157" si="252">L158</f>
        <v>0</v>
      </c>
      <c r="M157" s="4">
        <f t="shared" si="252"/>
        <v>50</v>
      </c>
      <c r="N157" s="4">
        <f t="shared" si="252"/>
        <v>0</v>
      </c>
      <c r="O157" s="4">
        <f t="shared" si="252"/>
        <v>50</v>
      </c>
      <c r="P157" s="4">
        <f t="shared" si="252"/>
        <v>0</v>
      </c>
      <c r="Q157" s="4">
        <f t="shared" si="252"/>
        <v>50</v>
      </c>
      <c r="R157" s="4">
        <f>R158</f>
        <v>50</v>
      </c>
      <c r="S157" s="4">
        <f t="shared" ref="S157:V157" si="253">S158</f>
        <v>0</v>
      </c>
      <c r="T157" s="4">
        <f t="shared" si="253"/>
        <v>50</v>
      </c>
      <c r="U157" s="4">
        <f t="shared" si="253"/>
        <v>0</v>
      </c>
      <c r="V157" s="4">
        <f t="shared" si="253"/>
        <v>50</v>
      </c>
    </row>
    <row r="158" spans="1:22" ht="31.5" hidden="1" outlineLevel="7" x14ac:dyDescent="0.25">
      <c r="A158" s="13" t="s">
        <v>469</v>
      </c>
      <c r="B158" s="13" t="s">
        <v>92</v>
      </c>
      <c r="C158" s="67" t="s">
        <v>93</v>
      </c>
      <c r="D158" s="8">
        <v>50</v>
      </c>
      <c r="E158" s="8"/>
      <c r="F158" s="8">
        <f>SUM(D158:E158)</f>
        <v>50</v>
      </c>
      <c r="G158" s="8"/>
      <c r="H158" s="8">
        <f>SUM(F158:G158)</f>
        <v>50</v>
      </c>
      <c r="I158" s="8"/>
      <c r="J158" s="8">
        <f>SUM(H158:I158)</f>
        <v>50</v>
      </c>
      <c r="K158" s="8">
        <v>50</v>
      </c>
      <c r="L158" s="8"/>
      <c r="M158" s="8">
        <f>SUM(K158:L158)</f>
        <v>50</v>
      </c>
      <c r="N158" s="8"/>
      <c r="O158" s="8">
        <f>SUM(M158:N158)</f>
        <v>50</v>
      </c>
      <c r="P158" s="8"/>
      <c r="Q158" s="8">
        <f>SUM(O158:P158)</f>
        <v>50</v>
      </c>
      <c r="R158" s="8">
        <v>50</v>
      </c>
      <c r="S158" s="8"/>
      <c r="T158" s="8">
        <f>SUM(R158:S158)</f>
        <v>50</v>
      </c>
      <c r="U158" s="8"/>
      <c r="V158" s="8">
        <f>SUM(T158:U158)</f>
        <v>50</v>
      </c>
    </row>
    <row r="159" spans="1:22" ht="47.25" hidden="1" outlineLevel="5" x14ac:dyDescent="0.25">
      <c r="A159" s="5" t="s">
        <v>471</v>
      </c>
      <c r="B159" s="5"/>
      <c r="C159" s="69" t="s">
        <v>472</v>
      </c>
      <c r="D159" s="4">
        <f>D160</f>
        <v>550</v>
      </c>
      <c r="E159" s="4">
        <f t="shared" ref="E159:J159" si="254">E160</f>
        <v>0</v>
      </c>
      <c r="F159" s="4">
        <f t="shared" si="254"/>
        <v>550</v>
      </c>
      <c r="G159" s="4">
        <f t="shared" si="254"/>
        <v>0</v>
      </c>
      <c r="H159" s="4">
        <f t="shared" si="254"/>
        <v>550</v>
      </c>
      <c r="I159" s="4">
        <f t="shared" si="254"/>
        <v>0</v>
      </c>
      <c r="J159" s="4">
        <f t="shared" si="254"/>
        <v>550</v>
      </c>
      <c r="K159" s="4">
        <f>K160</f>
        <v>550</v>
      </c>
      <c r="L159" s="4">
        <f t="shared" ref="L159:Q159" si="255">L160</f>
        <v>0</v>
      </c>
      <c r="M159" s="4">
        <f t="shared" si="255"/>
        <v>550</v>
      </c>
      <c r="N159" s="4">
        <f t="shared" si="255"/>
        <v>0</v>
      </c>
      <c r="O159" s="4">
        <f t="shared" si="255"/>
        <v>550</v>
      </c>
      <c r="P159" s="4">
        <f t="shared" si="255"/>
        <v>0</v>
      </c>
      <c r="Q159" s="4">
        <f t="shared" si="255"/>
        <v>550</v>
      </c>
      <c r="R159" s="4">
        <f>R160</f>
        <v>550</v>
      </c>
      <c r="S159" s="4">
        <f t="shared" ref="S159:V159" si="256">S160</f>
        <v>0</v>
      </c>
      <c r="T159" s="4">
        <f t="shared" si="256"/>
        <v>550</v>
      </c>
      <c r="U159" s="4">
        <f t="shared" si="256"/>
        <v>0</v>
      </c>
      <c r="V159" s="4">
        <f t="shared" si="256"/>
        <v>550</v>
      </c>
    </row>
    <row r="160" spans="1:22" ht="31.5" hidden="1" outlineLevel="7" x14ac:dyDescent="0.25">
      <c r="A160" s="13" t="s">
        <v>471</v>
      </c>
      <c r="B160" s="13" t="s">
        <v>92</v>
      </c>
      <c r="C160" s="67" t="s">
        <v>93</v>
      </c>
      <c r="D160" s="8">
        <v>550</v>
      </c>
      <c r="E160" s="8"/>
      <c r="F160" s="8">
        <f>SUM(D160:E160)</f>
        <v>550</v>
      </c>
      <c r="G160" s="8"/>
      <c r="H160" s="8">
        <f>SUM(F160:G160)</f>
        <v>550</v>
      </c>
      <c r="I160" s="8"/>
      <c r="J160" s="8">
        <f>SUM(H160:I160)</f>
        <v>550</v>
      </c>
      <c r="K160" s="8">
        <v>550</v>
      </c>
      <c r="L160" s="8"/>
      <c r="M160" s="8">
        <f>SUM(K160:L160)</f>
        <v>550</v>
      </c>
      <c r="N160" s="8"/>
      <c r="O160" s="8">
        <f>SUM(M160:N160)</f>
        <v>550</v>
      </c>
      <c r="P160" s="8"/>
      <c r="Q160" s="8">
        <f>SUM(O160:P160)</f>
        <v>550</v>
      </c>
      <c r="R160" s="8">
        <v>550</v>
      </c>
      <c r="S160" s="8"/>
      <c r="T160" s="8">
        <f>SUM(R160:S160)</f>
        <v>550</v>
      </c>
      <c r="U160" s="8"/>
      <c r="V160" s="8">
        <f>SUM(T160:U160)</f>
        <v>550</v>
      </c>
    </row>
    <row r="161" spans="1:22" ht="47.25" outlineLevel="2" collapsed="1" x14ac:dyDescent="0.25">
      <c r="A161" s="5" t="s">
        <v>76</v>
      </c>
      <c r="B161" s="5"/>
      <c r="C161" s="69" t="s">
        <v>77</v>
      </c>
      <c r="D161" s="4">
        <f>D162+D190+D203+D214</f>
        <v>43519.8</v>
      </c>
      <c r="E161" s="4">
        <f t="shared" ref="E161:H161" si="257">E162+E190+E203+E214</f>
        <v>0</v>
      </c>
      <c r="F161" s="4">
        <f t="shared" si="257"/>
        <v>43519.8</v>
      </c>
      <c r="G161" s="4">
        <f t="shared" si="257"/>
        <v>6262.6010000000006</v>
      </c>
      <c r="H161" s="4">
        <f t="shared" si="257"/>
        <v>49782.400999999998</v>
      </c>
      <c r="I161" s="4">
        <f t="shared" ref="I161:J161" si="258">I162+I190+I203+I214</f>
        <v>1807.1708600000002</v>
      </c>
      <c r="J161" s="4">
        <f t="shared" si="258"/>
        <v>51589.571859999996</v>
      </c>
      <c r="K161" s="4">
        <f>K162+K190+K203+K214</f>
        <v>41454.100000000006</v>
      </c>
      <c r="L161" s="4">
        <f t="shared" ref="L161:Q161" si="259">L162+L190+L203+L214</f>
        <v>0</v>
      </c>
      <c r="M161" s="4">
        <f t="shared" si="259"/>
        <v>41454.100000000006</v>
      </c>
      <c r="N161" s="4">
        <f t="shared" si="259"/>
        <v>0</v>
      </c>
      <c r="O161" s="4">
        <f t="shared" si="259"/>
        <v>41454.100000000006</v>
      </c>
      <c r="P161" s="4">
        <f t="shared" si="259"/>
        <v>0</v>
      </c>
      <c r="Q161" s="4">
        <f t="shared" si="259"/>
        <v>41454.100000000006</v>
      </c>
      <c r="R161" s="4">
        <f>R162+R190+R203+R214</f>
        <v>38365</v>
      </c>
      <c r="S161" s="4">
        <f t="shared" ref="S161:V161" si="260">S162+S190+S203+S214</f>
        <v>0</v>
      </c>
      <c r="T161" s="4">
        <f t="shared" si="260"/>
        <v>38365</v>
      </c>
      <c r="U161" s="4">
        <f t="shared" si="260"/>
        <v>0</v>
      </c>
      <c r="V161" s="4">
        <f t="shared" si="260"/>
        <v>38365</v>
      </c>
    </row>
    <row r="162" spans="1:22" ht="31.5" hidden="1" outlineLevel="3" x14ac:dyDescent="0.25">
      <c r="A162" s="5" t="s">
        <v>78</v>
      </c>
      <c r="B162" s="5"/>
      <c r="C162" s="69" t="s">
        <v>79</v>
      </c>
      <c r="D162" s="4">
        <f>D163+D181+D184+D187</f>
        <v>6060.2</v>
      </c>
      <c r="E162" s="4">
        <f t="shared" ref="E162:V162" si="261">E163+E181+E184+E187</f>
        <v>0</v>
      </c>
      <c r="F162" s="4">
        <f t="shared" si="261"/>
        <v>6060.2</v>
      </c>
      <c r="G162" s="4">
        <f t="shared" si="261"/>
        <v>5899.2676700000002</v>
      </c>
      <c r="H162" s="4">
        <f t="shared" si="261"/>
        <v>11959.467669999998</v>
      </c>
      <c r="I162" s="4">
        <f t="shared" ref="I162:J162" si="262">I163+I181+I184+I187</f>
        <v>0</v>
      </c>
      <c r="J162" s="4">
        <f t="shared" si="262"/>
        <v>11959.467669999998</v>
      </c>
      <c r="K162" s="4">
        <f t="shared" si="261"/>
        <v>5611.7999999999993</v>
      </c>
      <c r="L162" s="4">
        <f t="shared" si="261"/>
        <v>0</v>
      </c>
      <c r="M162" s="4">
        <f t="shared" si="261"/>
        <v>5611.7999999999993</v>
      </c>
      <c r="N162" s="4">
        <f t="shared" si="261"/>
        <v>0</v>
      </c>
      <c r="O162" s="4">
        <f t="shared" si="261"/>
        <v>5611.7999999999993</v>
      </c>
      <c r="P162" s="4">
        <f t="shared" si="261"/>
        <v>0</v>
      </c>
      <c r="Q162" s="4">
        <f t="shared" si="261"/>
        <v>5611.7999999999993</v>
      </c>
      <c r="R162" s="4">
        <f t="shared" si="261"/>
        <v>5831.7999999999993</v>
      </c>
      <c r="S162" s="4">
        <f t="shared" si="261"/>
        <v>0</v>
      </c>
      <c r="T162" s="4">
        <f t="shared" si="261"/>
        <v>5831.7999999999993</v>
      </c>
      <c r="U162" s="4">
        <f t="shared" si="261"/>
        <v>0</v>
      </c>
      <c r="V162" s="4">
        <f t="shared" si="261"/>
        <v>5831.7999999999993</v>
      </c>
    </row>
    <row r="163" spans="1:22" ht="31.5" hidden="1" outlineLevel="4" x14ac:dyDescent="0.25">
      <c r="A163" s="5" t="s">
        <v>147</v>
      </c>
      <c r="B163" s="5"/>
      <c r="C163" s="69" t="s">
        <v>148</v>
      </c>
      <c r="D163" s="4">
        <f>D164+D167+D169+D171+D173+D175+D177</f>
        <v>5480.7</v>
      </c>
      <c r="E163" s="4">
        <f t="shared" ref="E163:F163" si="263">E164+E167+E169+E171+E173+E175+E177</f>
        <v>0</v>
      </c>
      <c r="F163" s="4">
        <f t="shared" si="263"/>
        <v>5480.7</v>
      </c>
      <c r="G163" s="4">
        <f>G164+G167+G169+G171+G173+G175+G177+G179</f>
        <v>5899.2676700000002</v>
      </c>
      <c r="H163" s="4">
        <f t="shared" ref="H163:V163" si="264">H164+H167+H169+H171+H173+H175+H177+H179</f>
        <v>11379.967669999998</v>
      </c>
      <c r="I163" s="4">
        <f>I164+I167+I169+I171+I173+I175+I177+I179</f>
        <v>0</v>
      </c>
      <c r="J163" s="4">
        <f t="shared" ref="J163" si="265">J164+J167+J169+J171+J173+J175+J177+J179</f>
        <v>11379.967669999998</v>
      </c>
      <c r="K163" s="4">
        <f t="shared" si="264"/>
        <v>5169.2999999999993</v>
      </c>
      <c r="L163" s="4">
        <f t="shared" si="264"/>
        <v>0</v>
      </c>
      <c r="M163" s="4">
        <f t="shared" si="264"/>
        <v>5169.2999999999993</v>
      </c>
      <c r="N163" s="4">
        <f t="shared" si="264"/>
        <v>0</v>
      </c>
      <c r="O163" s="4">
        <f t="shared" si="264"/>
        <v>5169.2999999999993</v>
      </c>
      <c r="P163" s="4">
        <f>P164+P167+P169+P171+P173+P175+P177+P179</f>
        <v>0</v>
      </c>
      <c r="Q163" s="4">
        <f t="shared" ref="Q163" si="266">Q164+Q167+Q169+Q171+Q173+Q175+Q177+Q179</f>
        <v>5169.2999999999993</v>
      </c>
      <c r="R163" s="4">
        <f t="shared" si="264"/>
        <v>5389.2999999999993</v>
      </c>
      <c r="S163" s="4">
        <f t="shared" si="264"/>
        <v>0</v>
      </c>
      <c r="T163" s="4">
        <f t="shared" si="264"/>
        <v>5389.2999999999993</v>
      </c>
      <c r="U163" s="4">
        <f t="shared" si="264"/>
        <v>0</v>
      </c>
      <c r="V163" s="4">
        <f t="shared" si="264"/>
        <v>5389.2999999999993</v>
      </c>
    </row>
    <row r="164" spans="1:22" ht="31.5" hidden="1" outlineLevel="5" x14ac:dyDescent="0.25">
      <c r="A164" s="5" t="s">
        <v>149</v>
      </c>
      <c r="B164" s="5"/>
      <c r="C164" s="69" t="s">
        <v>150</v>
      </c>
      <c r="D164" s="4">
        <f>D165</f>
        <v>2200</v>
      </c>
      <c r="E164" s="4">
        <f t="shared" ref="E164:F164" si="267">E165</f>
        <v>0</v>
      </c>
      <c r="F164" s="4">
        <f t="shared" si="267"/>
        <v>2200</v>
      </c>
      <c r="G164" s="4">
        <f>G165+G166</f>
        <v>464.64</v>
      </c>
      <c r="H164" s="4">
        <f t="shared" ref="H164:V164" si="268">H165+H166</f>
        <v>2664.64</v>
      </c>
      <c r="I164" s="4">
        <f>I165+I166</f>
        <v>0</v>
      </c>
      <c r="J164" s="4">
        <f t="shared" ref="J164" si="269">J165+J166</f>
        <v>2664.64</v>
      </c>
      <c r="K164" s="4">
        <f t="shared" si="268"/>
        <v>1980</v>
      </c>
      <c r="L164" s="4">
        <f t="shared" si="268"/>
        <v>0</v>
      </c>
      <c r="M164" s="4">
        <f t="shared" si="268"/>
        <v>1980</v>
      </c>
      <c r="N164" s="4">
        <f t="shared" si="268"/>
        <v>0</v>
      </c>
      <c r="O164" s="4">
        <f t="shared" si="268"/>
        <v>1980</v>
      </c>
      <c r="P164" s="4">
        <f>P165+P166</f>
        <v>0</v>
      </c>
      <c r="Q164" s="4">
        <f t="shared" ref="Q164" si="270">Q165+Q166</f>
        <v>1980</v>
      </c>
      <c r="R164" s="4">
        <f t="shared" si="268"/>
        <v>2200</v>
      </c>
      <c r="S164" s="4">
        <f t="shared" si="268"/>
        <v>0</v>
      </c>
      <c r="T164" s="4">
        <f t="shared" si="268"/>
        <v>2200</v>
      </c>
      <c r="U164" s="4">
        <f t="shared" si="268"/>
        <v>0</v>
      </c>
      <c r="V164" s="4">
        <f t="shared" si="268"/>
        <v>2200</v>
      </c>
    </row>
    <row r="165" spans="1:22" ht="31.5" hidden="1" outlineLevel="7" x14ac:dyDescent="0.25">
      <c r="A165" s="13" t="s">
        <v>149</v>
      </c>
      <c r="B165" s="13" t="s">
        <v>11</v>
      </c>
      <c r="C165" s="67" t="s">
        <v>12</v>
      </c>
      <c r="D165" s="8">
        <v>2200</v>
      </c>
      <c r="E165" s="8"/>
      <c r="F165" s="8">
        <f>SUM(D165:E165)</f>
        <v>2200</v>
      </c>
      <c r="G165" s="8"/>
      <c r="H165" s="8">
        <f>SUM(F165:G165)</f>
        <v>2200</v>
      </c>
      <c r="I165" s="8"/>
      <c r="J165" s="8">
        <f>SUM(H165:I165)</f>
        <v>2200</v>
      </c>
      <c r="K165" s="8">
        <v>1980</v>
      </c>
      <c r="L165" s="8"/>
      <c r="M165" s="8">
        <f>SUM(K165:L165)</f>
        <v>1980</v>
      </c>
      <c r="N165" s="8"/>
      <c r="O165" s="8">
        <f>SUM(M165:N165)</f>
        <v>1980</v>
      </c>
      <c r="P165" s="8"/>
      <c r="Q165" s="8">
        <f>SUM(O165:P165)</f>
        <v>1980</v>
      </c>
      <c r="R165" s="8">
        <v>2200</v>
      </c>
      <c r="S165" s="8"/>
      <c r="T165" s="8">
        <f>SUM(R165:S165)</f>
        <v>2200</v>
      </c>
      <c r="U165" s="8"/>
      <c r="V165" s="8">
        <f>SUM(T165:U165)</f>
        <v>2200</v>
      </c>
    </row>
    <row r="166" spans="1:22" ht="31.5" hidden="1" outlineLevel="7" x14ac:dyDescent="0.2">
      <c r="A166" s="13" t="s">
        <v>149</v>
      </c>
      <c r="B166" s="13" t="s">
        <v>92</v>
      </c>
      <c r="C166" s="18" t="s">
        <v>93</v>
      </c>
      <c r="D166" s="8"/>
      <c r="E166" s="8"/>
      <c r="F166" s="8"/>
      <c r="G166" s="8">
        <v>464.64</v>
      </c>
      <c r="H166" s="8">
        <f>SUM(F166:G166)</f>
        <v>464.64</v>
      </c>
      <c r="I166" s="8"/>
      <c r="J166" s="8">
        <f>SUM(H166:I166)</f>
        <v>464.64</v>
      </c>
      <c r="K166" s="8"/>
      <c r="L166" s="8"/>
      <c r="M166" s="8"/>
      <c r="N166" s="8"/>
      <c r="O166" s="8"/>
      <c r="P166" s="8"/>
      <c r="Q166" s="8">
        <f>SUM(O166:P166)</f>
        <v>0</v>
      </c>
      <c r="R166" s="8"/>
      <c r="S166" s="8"/>
      <c r="T166" s="8"/>
      <c r="U166" s="8"/>
      <c r="V166" s="8"/>
    </row>
    <row r="167" spans="1:22" ht="15.75" hidden="1" outlineLevel="5" x14ac:dyDescent="0.25">
      <c r="A167" s="5" t="s">
        <v>432</v>
      </c>
      <c r="B167" s="5"/>
      <c r="C167" s="69" t="s">
        <v>433</v>
      </c>
      <c r="D167" s="4">
        <f>D168</f>
        <v>95</v>
      </c>
      <c r="E167" s="4">
        <f t="shared" ref="E167:J167" si="271">E168</f>
        <v>0</v>
      </c>
      <c r="F167" s="4">
        <f t="shared" si="271"/>
        <v>95</v>
      </c>
      <c r="G167" s="4">
        <f t="shared" si="271"/>
        <v>0</v>
      </c>
      <c r="H167" s="4">
        <f t="shared" si="271"/>
        <v>95</v>
      </c>
      <c r="I167" s="4">
        <f t="shared" si="271"/>
        <v>0</v>
      </c>
      <c r="J167" s="4">
        <f t="shared" si="271"/>
        <v>95</v>
      </c>
      <c r="K167" s="4">
        <f>K168</f>
        <v>0</v>
      </c>
      <c r="L167" s="4">
        <f t="shared" ref="L167" si="272">L168</f>
        <v>0</v>
      </c>
      <c r="M167" s="4"/>
      <c r="N167" s="4">
        <f t="shared" ref="N167:Q167" si="273">N168</f>
        <v>0</v>
      </c>
      <c r="O167" s="4">
        <f t="shared" si="273"/>
        <v>0</v>
      </c>
      <c r="P167" s="4">
        <f t="shared" si="273"/>
        <v>0</v>
      </c>
      <c r="Q167" s="4">
        <f t="shared" si="273"/>
        <v>0</v>
      </c>
      <c r="R167" s="4">
        <f>R168</f>
        <v>0</v>
      </c>
      <c r="S167" s="4">
        <f t="shared" ref="S167" si="274">S168</f>
        <v>0</v>
      </c>
      <c r="T167" s="4"/>
      <c r="U167" s="4">
        <f t="shared" ref="U167:V167" si="275">U168</f>
        <v>0</v>
      </c>
      <c r="V167" s="4">
        <f t="shared" si="275"/>
        <v>0</v>
      </c>
    </row>
    <row r="168" spans="1:22" ht="31.5" hidden="1" outlineLevel="7" x14ac:dyDescent="0.25">
      <c r="A168" s="13" t="s">
        <v>432</v>
      </c>
      <c r="B168" s="13" t="s">
        <v>11</v>
      </c>
      <c r="C168" s="67" t="s">
        <v>12</v>
      </c>
      <c r="D168" s="8">
        <v>95</v>
      </c>
      <c r="E168" s="8"/>
      <c r="F168" s="8">
        <f>SUM(D168:E168)</f>
        <v>95</v>
      </c>
      <c r="G168" s="8"/>
      <c r="H168" s="8">
        <f>SUM(F168:G168)</f>
        <v>95</v>
      </c>
      <c r="I168" s="8"/>
      <c r="J168" s="8">
        <f>SUM(H168:I168)</f>
        <v>95</v>
      </c>
      <c r="K168" s="8"/>
      <c r="L168" s="8"/>
      <c r="M168" s="8"/>
      <c r="N168" s="8"/>
      <c r="O168" s="8">
        <f>SUM(M168:N168)</f>
        <v>0</v>
      </c>
      <c r="P168" s="8"/>
      <c r="Q168" s="8">
        <f>SUM(O168:P168)</f>
        <v>0</v>
      </c>
      <c r="R168" s="8"/>
      <c r="S168" s="8"/>
      <c r="T168" s="8"/>
      <c r="U168" s="8"/>
      <c r="V168" s="8">
        <f>SUM(T168:U168)</f>
        <v>0</v>
      </c>
    </row>
    <row r="169" spans="1:22" ht="31.5" hidden="1" outlineLevel="5" x14ac:dyDescent="0.25">
      <c r="A169" s="5" t="s">
        <v>255</v>
      </c>
      <c r="B169" s="5"/>
      <c r="C169" s="69" t="s">
        <v>625</v>
      </c>
      <c r="D169" s="4">
        <f>D170</f>
        <v>37.700000000000003</v>
      </c>
      <c r="E169" s="4">
        <f t="shared" ref="E169:J169" si="276">E170</f>
        <v>0</v>
      </c>
      <c r="F169" s="4">
        <f t="shared" si="276"/>
        <v>37.700000000000003</v>
      </c>
      <c r="G169" s="4">
        <f t="shared" si="276"/>
        <v>0</v>
      </c>
      <c r="H169" s="4">
        <f t="shared" si="276"/>
        <v>37.700000000000003</v>
      </c>
      <c r="I169" s="4">
        <f t="shared" si="276"/>
        <v>0</v>
      </c>
      <c r="J169" s="4">
        <f t="shared" si="276"/>
        <v>37.700000000000003</v>
      </c>
      <c r="K169" s="4">
        <f>K170</f>
        <v>37.700000000000003</v>
      </c>
      <c r="L169" s="4">
        <f t="shared" ref="L169:Q169" si="277">L170</f>
        <v>0</v>
      </c>
      <c r="M169" s="4">
        <f t="shared" si="277"/>
        <v>37.700000000000003</v>
      </c>
      <c r="N169" s="4">
        <f t="shared" si="277"/>
        <v>0</v>
      </c>
      <c r="O169" s="4">
        <f t="shared" si="277"/>
        <v>37.700000000000003</v>
      </c>
      <c r="P169" s="4">
        <f t="shared" si="277"/>
        <v>0</v>
      </c>
      <c r="Q169" s="4">
        <f t="shared" si="277"/>
        <v>37.700000000000003</v>
      </c>
      <c r="R169" s="4">
        <f>R170</f>
        <v>37.700000000000003</v>
      </c>
      <c r="S169" s="4">
        <f t="shared" ref="S169:V169" si="278">S170</f>
        <v>0</v>
      </c>
      <c r="T169" s="4">
        <f t="shared" si="278"/>
        <v>37.700000000000003</v>
      </c>
      <c r="U169" s="4">
        <f t="shared" si="278"/>
        <v>0</v>
      </c>
      <c r="V169" s="4">
        <f t="shared" si="278"/>
        <v>37.700000000000003</v>
      </c>
    </row>
    <row r="170" spans="1:22" ht="31.5" hidden="1" outlineLevel="7" x14ac:dyDescent="0.25">
      <c r="A170" s="13" t="s">
        <v>255</v>
      </c>
      <c r="B170" s="13" t="s">
        <v>92</v>
      </c>
      <c r="C170" s="67" t="s">
        <v>93</v>
      </c>
      <c r="D170" s="8">
        <v>37.700000000000003</v>
      </c>
      <c r="E170" s="8"/>
      <c r="F170" s="8">
        <f>SUM(D170:E170)</f>
        <v>37.700000000000003</v>
      </c>
      <c r="G170" s="8"/>
      <c r="H170" s="8">
        <f>SUM(F170:G170)</f>
        <v>37.700000000000003</v>
      </c>
      <c r="I170" s="8"/>
      <c r="J170" s="8">
        <f>SUM(H170:I170)</f>
        <v>37.700000000000003</v>
      </c>
      <c r="K170" s="8">
        <v>37.700000000000003</v>
      </c>
      <c r="L170" s="8"/>
      <c r="M170" s="8">
        <f>SUM(K170:L170)</f>
        <v>37.700000000000003</v>
      </c>
      <c r="N170" s="8"/>
      <c r="O170" s="8">
        <f>SUM(M170:N170)</f>
        <v>37.700000000000003</v>
      </c>
      <c r="P170" s="8"/>
      <c r="Q170" s="8">
        <f>SUM(O170:P170)</f>
        <v>37.700000000000003</v>
      </c>
      <c r="R170" s="8">
        <v>37.700000000000003</v>
      </c>
      <c r="S170" s="8"/>
      <c r="T170" s="8">
        <f>SUM(R170:S170)</f>
        <v>37.700000000000003</v>
      </c>
      <c r="U170" s="8"/>
      <c r="V170" s="8">
        <f>SUM(T170:U170)</f>
        <v>37.700000000000003</v>
      </c>
    </row>
    <row r="171" spans="1:22" s="107" customFormat="1" ht="31.5" hidden="1" outlineLevel="5" x14ac:dyDescent="0.25">
      <c r="A171" s="47" t="s">
        <v>154</v>
      </c>
      <c r="B171" s="47"/>
      <c r="C171" s="70" t="s">
        <v>155</v>
      </c>
      <c r="D171" s="20">
        <f>D172</f>
        <v>2399.6999999999998</v>
      </c>
      <c r="E171" s="20">
        <f t="shared" ref="E171:J171" si="279">E172</f>
        <v>0</v>
      </c>
      <c r="F171" s="20">
        <f t="shared" si="279"/>
        <v>2399.6999999999998</v>
      </c>
      <c r="G171" s="20">
        <f t="shared" si="279"/>
        <v>0</v>
      </c>
      <c r="H171" s="20">
        <f t="shared" si="279"/>
        <v>2399.6999999999998</v>
      </c>
      <c r="I171" s="20">
        <f t="shared" si="279"/>
        <v>0</v>
      </c>
      <c r="J171" s="20">
        <f t="shared" si="279"/>
        <v>2399.6999999999998</v>
      </c>
      <c r="K171" s="20">
        <f>K172</f>
        <v>2399.6999999999998</v>
      </c>
      <c r="L171" s="20">
        <f t="shared" ref="L171:Q171" si="280">L172</f>
        <v>0</v>
      </c>
      <c r="M171" s="20">
        <f t="shared" si="280"/>
        <v>2399.6999999999998</v>
      </c>
      <c r="N171" s="20">
        <f t="shared" si="280"/>
        <v>0</v>
      </c>
      <c r="O171" s="20">
        <f t="shared" si="280"/>
        <v>2399.6999999999998</v>
      </c>
      <c r="P171" s="20">
        <f t="shared" si="280"/>
        <v>0</v>
      </c>
      <c r="Q171" s="20">
        <f t="shared" si="280"/>
        <v>2399.6999999999998</v>
      </c>
      <c r="R171" s="20">
        <f>R172</f>
        <v>2399.6999999999998</v>
      </c>
      <c r="S171" s="20">
        <f t="shared" ref="S171:V171" si="281">S172</f>
        <v>0</v>
      </c>
      <c r="T171" s="20">
        <f t="shared" si="281"/>
        <v>2399.6999999999998</v>
      </c>
      <c r="U171" s="20">
        <f t="shared" si="281"/>
        <v>0</v>
      </c>
      <c r="V171" s="20">
        <f t="shared" si="281"/>
        <v>2399.6999999999998</v>
      </c>
    </row>
    <row r="172" spans="1:22" s="107" customFormat="1" ht="31.5" hidden="1" outlineLevel="7" x14ac:dyDescent="0.25">
      <c r="A172" s="46" t="s">
        <v>154</v>
      </c>
      <c r="B172" s="46" t="s">
        <v>92</v>
      </c>
      <c r="C172" s="72" t="s">
        <v>93</v>
      </c>
      <c r="D172" s="7">
        <v>2399.6999999999998</v>
      </c>
      <c r="E172" s="8"/>
      <c r="F172" s="7">
        <f>SUM(D172:E172)</f>
        <v>2399.6999999999998</v>
      </c>
      <c r="G172" s="8"/>
      <c r="H172" s="7">
        <f>SUM(F172:G172)</f>
        <v>2399.6999999999998</v>
      </c>
      <c r="I172" s="8"/>
      <c r="J172" s="7">
        <f>SUM(H172:I172)</f>
        <v>2399.6999999999998</v>
      </c>
      <c r="K172" s="7">
        <v>2399.6999999999998</v>
      </c>
      <c r="L172" s="7"/>
      <c r="M172" s="7">
        <f>SUM(K172:L172)</f>
        <v>2399.6999999999998</v>
      </c>
      <c r="N172" s="8"/>
      <c r="O172" s="7">
        <f>SUM(M172:N172)</f>
        <v>2399.6999999999998</v>
      </c>
      <c r="P172" s="8"/>
      <c r="Q172" s="7">
        <f>SUM(O172:P172)</f>
        <v>2399.6999999999998</v>
      </c>
      <c r="R172" s="7">
        <v>2399.6999999999998</v>
      </c>
      <c r="S172" s="7"/>
      <c r="T172" s="7">
        <f>SUM(R172:S172)</f>
        <v>2399.6999999999998</v>
      </c>
      <c r="U172" s="8"/>
      <c r="V172" s="7">
        <f>SUM(T172:U172)</f>
        <v>2399.6999999999998</v>
      </c>
    </row>
    <row r="173" spans="1:22" s="107" customFormat="1" ht="47.25" hidden="1" outlineLevel="5" x14ac:dyDescent="0.25">
      <c r="A173" s="47" t="s">
        <v>156</v>
      </c>
      <c r="B173" s="47"/>
      <c r="C173" s="70" t="s">
        <v>157</v>
      </c>
      <c r="D173" s="20">
        <f>D174</f>
        <v>126.8</v>
      </c>
      <c r="E173" s="20">
        <f t="shared" ref="E173:J173" si="282">E174</f>
        <v>0</v>
      </c>
      <c r="F173" s="20">
        <f t="shared" si="282"/>
        <v>126.8</v>
      </c>
      <c r="G173" s="20">
        <f t="shared" si="282"/>
        <v>0</v>
      </c>
      <c r="H173" s="20">
        <f t="shared" si="282"/>
        <v>126.8</v>
      </c>
      <c r="I173" s="20">
        <f t="shared" si="282"/>
        <v>0</v>
      </c>
      <c r="J173" s="20">
        <f t="shared" si="282"/>
        <v>126.8</v>
      </c>
      <c r="K173" s="20">
        <f>K174</f>
        <v>130.4</v>
      </c>
      <c r="L173" s="20">
        <f t="shared" ref="L173:Q173" si="283">L174</f>
        <v>0</v>
      </c>
      <c r="M173" s="20">
        <f t="shared" si="283"/>
        <v>130.4</v>
      </c>
      <c r="N173" s="20">
        <f t="shared" si="283"/>
        <v>0</v>
      </c>
      <c r="O173" s="20">
        <f t="shared" si="283"/>
        <v>130.4</v>
      </c>
      <c r="P173" s="20">
        <f t="shared" si="283"/>
        <v>0</v>
      </c>
      <c r="Q173" s="20">
        <f t="shared" si="283"/>
        <v>130.4</v>
      </c>
      <c r="R173" s="20">
        <f>R174</f>
        <v>130.4</v>
      </c>
      <c r="S173" s="20">
        <f t="shared" ref="S173:V173" si="284">S174</f>
        <v>0</v>
      </c>
      <c r="T173" s="20">
        <f t="shared" si="284"/>
        <v>130.4</v>
      </c>
      <c r="U173" s="20">
        <f t="shared" si="284"/>
        <v>0</v>
      </c>
      <c r="V173" s="20">
        <f t="shared" si="284"/>
        <v>130.4</v>
      </c>
    </row>
    <row r="174" spans="1:22" s="107" customFormat="1" ht="31.5" hidden="1" outlineLevel="7" x14ac:dyDescent="0.25">
      <c r="A174" s="46" t="s">
        <v>156</v>
      </c>
      <c r="B174" s="46" t="s">
        <v>92</v>
      </c>
      <c r="C174" s="72" t="s">
        <v>93</v>
      </c>
      <c r="D174" s="7">
        <v>126.8</v>
      </c>
      <c r="E174" s="8"/>
      <c r="F174" s="7">
        <f>SUM(D174:E174)</f>
        <v>126.8</v>
      </c>
      <c r="G174" s="8"/>
      <c r="H174" s="7">
        <f>SUM(F174:G174)</f>
        <v>126.8</v>
      </c>
      <c r="I174" s="8"/>
      <c r="J174" s="7">
        <f>SUM(H174:I174)</f>
        <v>126.8</v>
      </c>
      <c r="K174" s="7">
        <v>130.4</v>
      </c>
      <c r="L174" s="7"/>
      <c r="M174" s="7">
        <f>SUM(K174:L174)</f>
        <v>130.4</v>
      </c>
      <c r="N174" s="8"/>
      <c r="O174" s="7">
        <f>SUM(M174:N174)</f>
        <v>130.4</v>
      </c>
      <c r="P174" s="8"/>
      <c r="Q174" s="7">
        <f>SUM(O174:P174)</f>
        <v>130.4</v>
      </c>
      <c r="R174" s="7">
        <v>130.4</v>
      </c>
      <c r="S174" s="7"/>
      <c r="T174" s="7">
        <f>SUM(R174:S174)</f>
        <v>130.4</v>
      </c>
      <c r="U174" s="8"/>
      <c r="V174" s="7">
        <f>SUM(T174:U174)</f>
        <v>130.4</v>
      </c>
    </row>
    <row r="175" spans="1:22" ht="47.25" hidden="1" outlineLevel="5" x14ac:dyDescent="0.25">
      <c r="A175" s="5" t="s">
        <v>151</v>
      </c>
      <c r="B175" s="5"/>
      <c r="C175" s="69" t="s">
        <v>563</v>
      </c>
      <c r="D175" s="4">
        <f>D176</f>
        <v>250</v>
      </c>
      <c r="E175" s="4">
        <f t="shared" ref="E175:J175" si="285">E176</f>
        <v>0</v>
      </c>
      <c r="F175" s="4">
        <f t="shared" si="285"/>
        <v>250</v>
      </c>
      <c r="G175" s="4">
        <f t="shared" si="285"/>
        <v>0</v>
      </c>
      <c r="H175" s="4">
        <f t="shared" si="285"/>
        <v>250</v>
      </c>
      <c r="I175" s="4">
        <f t="shared" si="285"/>
        <v>0</v>
      </c>
      <c r="J175" s="4">
        <f t="shared" si="285"/>
        <v>250</v>
      </c>
      <c r="K175" s="4">
        <f>K176</f>
        <v>250</v>
      </c>
      <c r="L175" s="4">
        <f t="shared" ref="L175:Q175" si="286">L176</f>
        <v>0</v>
      </c>
      <c r="M175" s="4">
        <f t="shared" si="286"/>
        <v>250</v>
      </c>
      <c r="N175" s="4">
        <f t="shared" si="286"/>
        <v>0</v>
      </c>
      <c r="O175" s="4">
        <f t="shared" si="286"/>
        <v>250</v>
      </c>
      <c r="P175" s="4">
        <f t="shared" si="286"/>
        <v>0</v>
      </c>
      <c r="Q175" s="4">
        <f t="shared" si="286"/>
        <v>250</v>
      </c>
      <c r="R175" s="4">
        <f>R176</f>
        <v>250</v>
      </c>
      <c r="S175" s="4">
        <f t="shared" ref="S175:V175" si="287">S176</f>
        <v>0</v>
      </c>
      <c r="T175" s="4">
        <f t="shared" si="287"/>
        <v>250</v>
      </c>
      <c r="U175" s="4">
        <f t="shared" si="287"/>
        <v>0</v>
      </c>
      <c r="V175" s="4">
        <f t="shared" si="287"/>
        <v>250</v>
      </c>
    </row>
    <row r="176" spans="1:22" ht="47.25" hidden="1" outlineLevel="7" x14ac:dyDescent="0.25">
      <c r="A176" s="13" t="s">
        <v>151</v>
      </c>
      <c r="B176" s="13" t="s">
        <v>8</v>
      </c>
      <c r="C176" s="67" t="s">
        <v>9</v>
      </c>
      <c r="D176" s="8">
        <v>250</v>
      </c>
      <c r="E176" s="8"/>
      <c r="F176" s="8">
        <f>SUM(D176:E176)</f>
        <v>250</v>
      </c>
      <c r="G176" s="8"/>
      <c r="H176" s="8">
        <f>SUM(F176:G176)</f>
        <v>250</v>
      </c>
      <c r="I176" s="8"/>
      <c r="J176" s="8">
        <f>SUM(H176:I176)</f>
        <v>250</v>
      </c>
      <c r="K176" s="8">
        <v>250</v>
      </c>
      <c r="L176" s="8"/>
      <c r="M176" s="8">
        <f>SUM(K176:L176)</f>
        <v>250</v>
      </c>
      <c r="N176" s="8"/>
      <c r="O176" s="8">
        <f>SUM(M176:N176)</f>
        <v>250</v>
      </c>
      <c r="P176" s="8"/>
      <c r="Q176" s="8">
        <f>SUM(O176:P176)</f>
        <v>250</v>
      </c>
      <c r="R176" s="8">
        <v>250</v>
      </c>
      <c r="S176" s="8"/>
      <c r="T176" s="8">
        <f>SUM(R176:S176)</f>
        <v>250</v>
      </c>
      <c r="U176" s="8"/>
      <c r="V176" s="8">
        <f>SUM(T176:U176)</f>
        <v>250</v>
      </c>
    </row>
    <row r="177" spans="1:22" s="107" customFormat="1" ht="47.25" hidden="1" outlineLevel="5" x14ac:dyDescent="0.25">
      <c r="A177" s="47" t="s">
        <v>151</v>
      </c>
      <c r="B177" s="47"/>
      <c r="C177" s="70" t="s">
        <v>578</v>
      </c>
      <c r="D177" s="20">
        <f>D178</f>
        <v>371.5</v>
      </c>
      <c r="E177" s="20">
        <f t="shared" ref="E177:J179" si="288">E178</f>
        <v>0</v>
      </c>
      <c r="F177" s="20">
        <f t="shared" si="288"/>
        <v>371.5</v>
      </c>
      <c r="G177" s="20">
        <f t="shared" si="288"/>
        <v>0</v>
      </c>
      <c r="H177" s="20">
        <f t="shared" si="288"/>
        <v>371.5</v>
      </c>
      <c r="I177" s="20">
        <f t="shared" si="288"/>
        <v>0</v>
      </c>
      <c r="J177" s="20">
        <f t="shared" si="288"/>
        <v>371.5</v>
      </c>
      <c r="K177" s="20">
        <f>K178</f>
        <v>371.5</v>
      </c>
      <c r="L177" s="20">
        <f t="shared" ref="L177:Q179" si="289">L178</f>
        <v>0</v>
      </c>
      <c r="M177" s="20">
        <f t="shared" si="289"/>
        <v>371.5</v>
      </c>
      <c r="N177" s="20">
        <f t="shared" si="289"/>
        <v>0</v>
      </c>
      <c r="O177" s="20">
        <f t="shared" si="289"/>
        <v>371.5</v>
      </c>
      <c r="P177" s="20">
        <f t="shared" si="289"/>
        <v>0</v>
      </c>
      <c r="Q177" s="20">
        <f t="shared" si="289"/>
        <v>371.5</v>
      </c>
      <c r="R177" s="20">
        <f>R178</f>
        <v>371.5</v>
      </c>
      <c r="S177" s="20">
        <f t="shared" ref="S177:V177" si="290">S178</f>
        <v>0</v>
      </c>
      <c r="T177" s="20">
        <f t="shared" si="290"/>
        <v>371.5</v>
      </c>
      <c r="U177" s="20">
        <f t="shared" si="290"/>
        <v>0</v>
      </c>
      <c r="V177" s="20">
        <f t="shared" si="290"/>
        <v>371.5</v>
      </c>
    </row>
    <row r="178" spans="1:22" s="107" customFormat="1" ht="47.25" hidden="1" outlineLevel="7" x14ac:dyDescent="0.25">
      <c r="A178" s="46" t="s">
        <v>151</v>
      </c>
      <c r="B178" s="46" t="s">
        <v>8</v>
      </c>
      <c r="C178" s="72" t="s">
        <v>9</v>
      </c>
      <c r="D178" s="7">
        <v>371.5</v>
      </c>
      <c r="E178" s="8"/>
      <c r="F178" s="7">
        <f>SUM(D178:E178)</f>
        <v>371.5</v>
      </c>
      <c r="G178" s="8"/>
      <c r="H178" s="7">
        <f>SUM(F178:G178)</f>
        <v>371.5</v>
      </c>
      <c r="I178" s="8"/>
      <c r="J178" s="7">
        <f>SUM(H178:I178)</f>
        <v>371.5</v>
      </c>
      <c r="K178" s="7">
        <v>371.5</v>
      </c>
      <c r="L178" s="7"/>
      <c r="M178" s="7">
        <f>SUM(K178:L178)</f>
        <v>371.5</v>
      </c>
      <c r="N178" s="8"/>
      <c r="O178" s="7">
        <f>SUM(M178:N178)</f>
        <v>371.5</v>
      </c>
      <c r="P178" s="8"/>
      <c r="Q178" s="7">
        <f>SUM(O178:P178)</f>
        <v>371.5</v>
      </c>
      <c r="R178" s="7">
        <v>371.5</v>
      </c>
      <c r="S178" s="7"/>
      <c r="T178" s="7">
        <f>SUM(R178:S178)</f>
        <v>371.5</v>
      </c>
      <c r="U178" s="8"/>
      <c r="V178" s="7">
        <f>SUM(T178:U178)</f>
        <v>371.5</v>
      </c>
    </row>
    <row r="179" spans="1:22" s="107" customFormat="1" ht="31.5" hidden="1" outlineLevel="7" x14ac:dyDescent="0.2">
      <c r="A179" s="10" t="s">
        <v>715</v>
      </c>
      <c r="B179" s="10"/>
      <c r="C179" s="129" t="s">
        <v>716</v>
      </c>
      <c r="D179" s="7"/>
      <c r="E179" s="8"/>
      <c r="F179" s="7"/>
      <c r="G179" s="4">
        <f t="shared" si="288"/>
        <v>5434.6276699999999</v>
      </c>
      <c r="H179" s="4">
        <f t="shared" si="288"/>
        <v>5434.6276699999999</v>
      </c>
      <c r="I179" s="4">
        <f t="shared" si="288"/>
        <v>0</v>
      </c>
      <c r="J179" s="4">
        <f t="shared" si="288"/>
        <v>5434.6276699999999</v>
      </c>
      <c r="K179" s="7"/>
      <c r="L179" s="7"/>
      <c r="M179" s="7"/>
      <c r="N179" s="8"/>
      <c r="O179" s="7"/>
      <c r="P179" s="4">
        <f t="shared" si="289"/>
        <v>0</v>
      </c>
      <c r="Q179" s="4">
        <f t="shared" si="289"/>
        <v>0</v>
      </c>
      <c r="R179" s="7"/>
      <c r="S179" s="7"/>
      <c r="T179" s="7"/>
      <c r="U179" s="8"/>
      <c r="V179" s="7"/>
    </row>
    <row r="180" spans="1:22" s="107" customFormat="1" ht="31.5" hidden="1" outlineLevel="7" x14ac:dyDescent="0.2">
      <c r="A180" s="9" t="s">
        <v>715</v>
      </c>
      <c r="B180" s="9" t="s">
        <v>92</v>
      </c>
      <c r="C180" s="79" t="s">
        <v>591</v>
      </c>
      <c r="D180" s="7"/>
      <c r="E180" s="8"/>
      <c r="F180" s="7"/>
      <c r="G180" s="8">
        <v>5434.6276699999999</v>
      </c>
      <c r="H180" s="8">
        <f>SUM(F180:G180)</f>
        <v>5434.6276699999999</v>
      </c>
      <c r="I180" s="8"/>
      <c r="J180" s="8">
        <f>SUM(H180:I180)</f>
        <v>5434.6276699999999</v>
      </c>
      <c r="K180" s="7"/>
      <c r="L180" s="7"/>
      <c r="M180" s="7"/>
      <c r="N180" s="8"/>
      <c r="O180" s="7"/>
      <c r="P180" s="8"/>
      <c r="Q180" s="8">
        <f>SUM(O180:P180)</f>
        <v>0</v>
      </c>
      <c r="R180" s="7"/>
      <c r="S180" s="7"/>
      <c r="T180" s="7"/>
      <c r="U180" s="8"/>
      <c r="V180" s="7"/>
    </row>
    <row r="181" spans="1:22" ht="47.25" hidden="1" outlineLevel="4" x14ac:dyDescent="0.25">
      <c r="A181" s="5" t="s">
        <v>434</v>
      </c>
      <c r="B181" s="5"/>
      <c r="C181" s="69" t="s">
        <v>435</v>
      </c>
      <c r="D181" s="4">
        <f t="shared" ref="D181:V182" si="291">D182</f>
        <v>100</v>
      </c>
      <c r="E181" s="4">
        <f t="shared" si="291"/>
        <v>0</v>
      </c>
      <c r="F181" s="4">
        <f t="shared" si="291"/>
        <v>100</v>
      </c>
      <c r="G181" s="4">
        <f t="shared" si="291"/>
        <v>0</v>
      </c>
      <c r="H181" s="4">
        <f t="shared" si="291"/>
        <v>100</v>
      </c>
      <c r="I181" s="4">
        <f t="shared" si="291"/>
        <v>0</v>
      </c>
      <c r="J181" s="4">
        <f t="shared" si="291"/>
        <v>100</v>
      </c>
      <c r="K181" s="4">
        <f t="shared" si="291"/>
        <v>0</v>
      </c>
      <c r="L181" s="4">
        <f t="shared" si="291"/>
        <v>0</v>
      </c>
      <c r="M181" s="4"/>
      <c r="N181" s="4">
        <f t="shared" si="291"/>
        <v>0</v>
      </c>
      <c r="O181" s="4">
        <f t="shared" si="291"/>
        <v>0</v>
      </c>
      <c r="P181" s="4">
        <f t="shared" si="291"/>
        <v>0</v>
      </c>
      <c r="Q181" s="4">
        <f t="shared" si="291"/>
        <v>0</v>
      </c>
      <c r="R181" s="4">
        <f t="shared" si="291"/>
        <v>0</v>
      </c>
      <c r="S181" s="4">
        <f t="shared" si="291"/>
        <v>0</v>
      </c>
      <c r="T181" s="4"/>
      <c r="U181" s="4">
        <f t="shared" si="291"/>
        <v>0</v>
      </c>
      <c r="V181" s="4">
        <f t="shared" si="291"/>
        <v>0</v>
      </c>
    </row>
    <row r="182" spans="1:22" ht="31.5" hidden="1" outlineLevel="5" x14ac:dyDescent="0.25">
      <c r="A182" s="5" t="s">
        <v>436</v>
      </c>
      <c r="B182" s="5"/>
      <c r="C182" s="69" t="s">
        <v>437</v>
      </c>
      <c r="D182" s="4">
        <f t="shared" si="291"/>
        <v>100</v>
      </c>
      <c r="E182" s="4">
        <f t="shared" si="291"/>
        <v>0</v>
      </c>
      <c r="F182" s="4">
        <f t="shared" si="291"/>
        <v>100</v>
      </c>
      <c r="G182" s="4">
        <f t="shared" si="291"/>
        <v>0</v>
      </c>
      <c r="H182" s="4">
        <f t="shared" si="291"/>
        <v>100</v>
      </c>
      <c r="I182" s="4">
        <f t="shared" si="291"/>
        <v>0</v>
      </c>
      <c r="J182" s="4">
        <f t="shared" si="291"/>
        <v>100</v>
      </c>
      <c r="K182" s="4">
        <f t="shared" si="291"/>
        <v>0</v>
      </c>
      <c r="L182" s="4">
        <f t="shared" si="291"/>
        <v>0</v>
      </c>
      <c r="M182" s="4"/>
      <c r="N182" s="4">
        <f t="shared" si="291"/>
        <v>0</v>
      </c>
      <c r="O182" s="4">
        <f t="shared" si="291"/>
        <v>0</v>
      </c>
      <c r="P182" s="4">
        <f t="shared" si="291"/>
        <v>0</v>
      </c>
      <c r="Q182" s="4">
        <f t="shared" si="291"/>
        <v>0</v>
      </c>
      <c r="R182" s="4">
        <f t="shared" si="291"/>
        <v>0</v>
      </c>
      <c r="S182" s="4">
        <f t="shared" si="291"/>
        <v>0</v>
      </c>
      <c r="T182" s="4"/>
      <c r="U182" s="4">
        <f t="shared" si="291"/>
        <v>0</v>
      </c>
      <c r="V182" s="4">
        <f t="shared" si="291"/>
        <v>0</v>
      </c>
    </row>
    <row r="183" spans="1:22" ht="31.5" hidden="1" outlineLevel="7" x14ac:dyDescent="0.25">
      <c r="A183" s="13" t="s">
        <v>436</v>
      </c>
      <c r="B183" s="13" t="s">
        <v>11</v>
      </c>
      <c r="C183" s="67" t="s">
        <v>12</v>
      </c>
      <c r="D183" s="8">
        <v>100</v>
      </c>
      <c r="E183" s="8"/>
      <c r="F183" s="8">
        <f>SUM(D183:E183)</f>
        <v>100</v>
      </c>
      <c r="G183" s="8"/>
      <c r="H183" s="8">
        <f>SUM(F183:G183)</f>
        <v>100</v>
      </c>
      <c r="I183" s="8"/>
      <c r="J183" s="8">
        <f>SUM(H183:I183)</f>
        <v>100</v>
      </c>
      <c r="K183" s="8"/>
      <c r="L183" s="8"/>
      <c r="M183" s="8"/>
      <c r="N183" s="8"/>
      <c r="O183" s="8">
        <f>SUM(M183:N183)</f>
        <v>0</v>
      </c>
      <c r="P183" s="8"/>
      <c r="Q183" s="8">
        <f>SUM(O183:P183)</f>
        <v>0</v>
      </c>
      <c r="R183" s="8"/>
      <c r="S183" s="8"/>
      <c r="T183" s="8"/>
      <c r="U183" s="8"/>
      <c r="V183" s="8">
        <f>SUM(T183:U183)</f>
        <v>0</v>
      </c>
    </row>
    <row r="184" spans="1:22" ht="31.5" hidden="1" outlineLevel="4" x14ac:dyDescent="0.25">
      <c r="A184" s="5" t="s">
        <v>480</v>
      </c>
      <c r="B184" s="5"/>
      <c r="C184" s="69" t="s">
        <v>481</v>
      </c>
      <c r="D184" s="4">
        <f t="shared" ref="D184:V185" si="292">D185</f>
        <v>37</v>
      </c>
      <c r="E184" s="4">
        <f t="shared" si="292"/>
        <v>0</v>
      </c>
      <c r="F184" s="4">
        <f t="shared" si="292"/>
        <v>37</v>
      </c>
      <c r="G184" s="4">
        <f t="shared" si="292"/>
        <v>0</v>
      </c>
      <c r="H184" s="4">
        <f t="shared" si="292"/>
        <v>37</v>
      </c>
      <c r="I184" s="4">
        <f t="shared" si="292"/>
        <v>0</v>
      </c>
      <c r="J184" s="4">
        <f t="shared" si="292"/>
        <v>37</v>
      </c>
      <c r="K184" s="4">
        <f t="shared" si="292"/>
        <v>0</v>
      </c>
      <c r="L184" s="4">
        <f t="shared" si="292"/>
        <v>0</v>
      </c>
      <c r="M184" s="4"/>
      <c r="N184" s="4">
        <f t="shared" si="292"/>
        <v>0</v>
      </c>
      <c r="O184" s="4">
        <f t="shared" si="292"/>
        <v>0</v>
      </c>
      <c r="P184" s="4">
        <f t="shared" si="292"/>
        <v>0</v>
      </c>
      <c r="Q184" s="4">
        <f t="shared" si="292"/>
        <v>0</v>
      </c>
      <c r="R184" s="4">
        <f t="shared" si="292"/>
        <v>0</v>
      </c>
      <c r="S184" s="4">
        <f t="shared" si="292"/>
        <v>0</v>
      </c>
      <c r="T184" s="4"/>
      <c r="U184" s="4">
        <f t="shared" si="292"/>
        <v>0</v>
      </c>
      <c r="V184" s="4">
        <f t="shared" si="292"/>
        <v>0</v>
      </c>
    </row>
    <row r="185" spans="1:22" ht="15.75" hidden="1" outlineLevel="5" x14ac:dyDescent="0.25">
      <c r="A185" s="5" t="s">
        <v>482</v>
      </c>
      <c r="B185" s="5"/>
      <c r="C185" s="69" t="s">
        <v>483</v>
      </c>
      <c r="D185" s="4">
        <f t="shared" si="292"/>
        <v>37</v>
      </c>
      <c r="E185" s="4">
        <f t="shared" si="292"/>
        <v>0</v>
      </c>
      <c r="F185" s="4">
        <f t="shared" si="292"/>
        <v>37</v>
      </c>
      <c r="G185" s="4">
        <f t="shared" si="292"/>
        <v>0</v>
      </c>
      <c r="H185" s="4">
        <f t="shared" si="292"/>
        <v>37</v>
      </c>
      <c r="I185" s="4">
        <f t="shared" si="292"/>
        <v>0</v>
      </c>
      <c r="J185" s="4">
        <f t="shared" si="292"/>
        <v>37</v>
      </c>
      <c r="K185" s="4">
        <f t="shared" si="292"/>
        <v>0</v>
      </c>
      <c r="L185" s="4">
        <f t="shared" si="292"/>
        <v>0</v>
      </c>
      <c r="M185" s="4"/>
      <c r="N185" s="4">
        <f t="shared" si="292"/>
        <v>0</v>
      </c>
      <c r="O185" s="4">
        <f t="shared" si="292"/>
        <v>0</v>
      </c>
      <c r="P185" s="4">
        <f t="shared" si="292"/>
        <v>0</v>
      </c>
      <c r="Q185" s="4">
        <f t="shared" si="292"/>
        <v>0</v>
      </c>
      <c r="R185" s="4">
        <f t="shared" si="292"/>
        <v>0</v>
      </c>
      <c r="S185" s="4">
        <f t="shared" si="292"/>
        <v>0</v>
      </c>
      <c r="T185" s="4"/>
      <c r="U185" s="4">
        <f t="shared" si="292"/>
        <v>0</v>
      </c>
      <c r="V185" s="4">
        <f t="shared" si="292"/>
        <v>0</v>
      </c>
    </row>
    <row r="186" spans="1:22" ht="31.5" hidden="1" outlineLevel="7" x14ac:dyDescent="0.25">
      <c r="A186" s="13" t="s">
        <v>482</v>
      </c>
      <c r="B186" s="13" t="s">
        <v>11</v>
      </c>
      <c r="C186" s="67" t="s">
        <v>12</v>
      </c>
      <c r="D186" s="8">
        <v>37</v>
      </c>
      <c r="E186" s="8"/>
      <c r="F186" s="8">
        <f>SUM(D186:E186)</f>
        <v>37</v>
      </c>
      <c r="G186" s="8"/>
      <c r="H186" s="8">
        <f>SUM(F186:G186)</f>
        <v>37</v>
      </c>
      <c r="I186" s="8"/>
      <c r="J186" s="8">
        <f>SUM(H186:I186)</f>
        <v>37</v>
      </c>
      <c r="K186" s="8"/>
      <c r="L186" s="8"/>
      <c r="M186" s="8"/>
      <c r="N186" s="8"/>
      <c r="O186" s="8">
        <f>SUM(M186:N186)</f>
        <v>0</v>
      </c>
      <c r="P186" s="8"/>
      <c r="Q186" s="8">
        <f>SUM(O186:P186)</f>
        <v>0</v>
      </c>
      <c r="R186" s="8"/>
      <c r="S186" s="8"/>
      <c r="T186" s="8"/>
      <c r="U186" s="8"/>
      <c r="V186" s="8">
        <f>SUM(T186:U186)</f>
        <v>0</v>
      </c>
    </row>
    <row r="187" spans="1:22" ht="47.25" hidden="1" outlineLevel="4" x14ac:dyDescent="0.25">
      <c r="A187" s="5" t="s">
        <v>80</v>
      </c>
      <c r="B187" s="5"/>
      <c r="C187" s="69" t="s">
        <v>81</v>
      </c>
      <c r="D187" s="4">
        <f t="shared" ref="D187:V188" si="293">D188</f>
        <v>442.5</v>
      </c>
      <c r="E187" s="4">
        <f t="shared" si="293"/>
        <v>0</v>
      </c>
      <c r="F187" s="4">
        <f t="shared" si="293"/>
        <v>442.5</v>
      </c>
      <c r="G187" s="4">
        <f t="shared" si="293"/>
        <v>0</v>
      </c>
      <c r="H187" s="4">
        <f t="shared" si="293"/>
        <v>442.5</v>
      </c>
      <c r="I187" s="4">
        <f t="shared" si="293"/>
        <v>0</v>
      </c>
      <c r="J187" s="4">
        <f t="shared" si="293"/>
        <v>442.5</v>
      </c>
      <c r="K187" s="4">
        <f t="shared" si="293"/>
        <v>442.5</v>
      </c>
      <c r="L187" s="4">
        <f t="shared" si="293"/>
        <v>0</v>
      </c>
      <c r="M187" s="4">
        <f t="shared" si="293"/>
        <v>442.5</v>
      </c>
      <c r="N187" s="4">
        <f t="shared" si="293"/>
        <v>0</v>
      </c>
      <c r="O187" s="4">
        <f t="shared" si="293"/>
        <v>442.5</v>
      </c>
      <c r="P187" s="4">
        <f t="shared" si="293"/>
        <v>0</v>
      </c>
      <c r="Q187" s="4">
        <f t="shared" si="293"/>
        <v>442.5</v>
      </c>
      <c r="R187" s="4">
        <f t="shared" si="293"/>
        <v>442.5</v>
      </c>
      <c r="S187" s="4">
        <f t="shared" si="293"/>
        <v>0</v>
      </c>
      <c r="T187" s="4">
        <f t="shared" si="293"/>
        <v>442.5</v>
      </c>
      <c r="U187" s="4">
        <f t="shared" si="293"/>
        <v>0</v>
      </c>
      <c r="V187" s="4">
        <f t="shared" si="293"/>
        <v>442.5</v>
      </c>
    </row>
    <row r="188" spans="1:22" ht="15.75" hidden="1" outlineLevel="5" x14ac:dyDescent="0.25">
      <c r="A188" s="5" t="s">
        <v>82</v>
      </c>
      <c r="B188" s="5"/>
      <c r="C188" s="69" t="s">
        <v>83</v>
      </c>
      <c r="D188" s="4">
        <f t="shared" si="293"/>
        <v>442.5</v>
      </c>
      <c r="E188" s="4">
        <f t="shared" si="293"/>
        <v>0</v>
      </c>
      <c r="F188" s="4">
        <f t="shared" si="293"/>
        <v>442.5</v>
      </c>
      <c r="G188" s="4">
        <f t="shared" si="293"/>
        <v>0</v>
      </c>
      <c r="H188" s="4">
        <f t="shared" si="293"/>
        <v>442.5</v>
      </c>
      <c r="I188" s="4">
        <f t="shared" si="293"/>
        <v>0</v>
      </c>
      <c r="J188" s="4">
        <f t="shared" si="293"/>
        <v>442.5</v>
      </c>
      <c r="K188" s="4">
        <f t="shared" si="293"/>
        <v>442.5</v>
      </c>
      <c r="L188" s="4">
        <f t="shared" si="293"/>
        <v>0</v>
      </c>
      <c r="M188" s="4">
        <f t="shared" si="293"/>
        <v>442.5</v>
      </c>
      <c r="N188" s="4">
        <f t="shared" si="293"/>
        <v>0</v>
      </c>
      <c r="O188" s="4">
        <f t="shared" si="293"/>
        <v>442.5</v>
      </c>
      <c r="P188" s="4">
        <f t="shared" si="293"/>
        <v>0</v>
      </c>
      <c r="Q188" s="4">
        <f t="shared" si="293"/>
        <v>442.5</v>
      </c>
      <c r="R188" s="4">
        <f t="shared" si="293"/>
        <v>442.5</v>
      </c>
      <c r="S188" s="4">
        <f t="shared" si="293"/>
        <v>0</v>
      </c>
      <c r="T188" s="4">
        <f t="shared" si="293"/>
        <v>442.5</v>
      </c>
      <c r="U188" s="4">
        <f t="shared" si="293"/>
        <v>0</v>
      </c>
      <c r="V188" s="4">
        <f t="shared" si="293"/>
        <v>442.5</v>
      </c>
    </row>
    <row r="189" spans="1:22" ht="31.5" hidden="1" outlineLevel="7" x14ac:dyDescent="0.25">
      <c r="A189" s="13" t="s">
        <v>82</v>
      </c>
      <c r="B189" s="13" t="s">
        <v>11</v>
      </c>
      <c r="C189" s="67" t="s">
        <v>12</v>
      </c>
      <c r="D189" s="8">
        <v>442.5</v>
      </c>
      <c r="E189" s="8"/>
      <c r="F189" s="8">
        <f>SUM(D189:E189)</f>
        <v>442.5</v>
      </c>
      <c r="G189" s="8"/>
      <c r="H189" s="8">
        <f>SUM(F189:G189)</f>
        <v>442.5</v>
      </c>
      <c r="I189" s="8"/>
      <c r="J189" s="8">
        <f>SUM(H189:I189)</f>
        <v>442.5</v>
      </c>
      <c r="K189" s="8">
        <v>442.5</v>
      </c>
      <c r="L189" s="8"/>
      <c r="M189" s="8">
        <f>SUM(K189:L189)</f>
        <v>442.5</v>
      </c>
      <c r="N189" s="8"/>
      <c r="O189" s="8">
        <f>SUM(M189:N189)</f>
        <v>442.5</v>
      </c>
      <c r="P189" s="8"/>
      <c r="Q189" s="8">
        <f>SUM(O189:P189)</f>
        <v>442.5</v>
      </c>
      <c r="R189" s="8">
        <v>442.5</v>
      </c>
      <c r="S189" s="8"/>
      <c r="T189" s="8">
        <f>SUM(R189:S189)</f>
        <v>442.5</v>
      </c>
      <c r="U189" s="8"/>
      <c r="V189" s="8">
        <f>SUM(T189:U189)</f>
        <v>442.5</v>
      </c>
    </row>
    <row r="190" spans="1:22" ht="31.5" outlineLevel="3" collapsed="1" x14ac:dyDescent="0.25">
      <c r="A190" s="5" t="s">
        <v>124</v>
      </c>
      <c r="B190" s="5"/>
      <c r="C190" s="69" t="s">
        <v>125</v>
      </c>
      <c r="D190" s="4">
        <f>D191+D194</f>
        <v>13810.999999999998</v>
      </c>
      <c r="E190" s="4">
        <f t="shared" ref="E190:H190" si="294">E191+E194</f>
        <v>0</v>
      </c>
      <c r="F190" s="4">
        <f t="shared" si="294"/>
        <v>13810.999999999998</v>
      </c>
      <c r="G190" s="4">
        <f t="shared" si="294"/>
        <v>0</v>
      </c>
      <c r="H190" s="4">
        <f t="shared" si="294"/>
        <v>13810.999999999998</v>
      </c>
      <c r="I190" s="4">
        <f t="shared" ref="I190:J190" si="295">I191+I194</f>
        <v>1282.96837</v>
      </c>
      <c r="J190" s="4">
        <f t="shared" si="295"/>
        <v>15093.968369999999</v>
      </c>
      <c r="K190" s="4">
        <f>K191+K194</f>
        <v>13679.699999999999</v>
      </c>
      <c r="L190" s="4">
        <f t="shared" ref="L190:Q190" si="296">L191+L194</f>
        <v>0</v>
      </c>
      <c r="M190" s="4">
        <f t="shared" si="296"/>
        <v>13679.699999999999</v>
      </c>
      <c r="N190" s="4">
        <f t="shared" si="296"/>
        <v>0</v>
      </c>
      <c r="O190" s="4">
        <f t="shared" si="296"/>
        <v>13679.699999999999</v>
      </c>
      <c r="P190" s="4">
        <f t="shared" si="296"/>
        <v>0</v>
      </c>
      <c r="Q190" s="4">
        <f t="shared" si="296"/>
        <v>13679.699999999999</v>
      </c>
      <c r="R190" s="4">
        <f>R191+R194</f>
        <v>12392.099999999999</v>
      </c>
      <c r="S190" s="4">
        <f t="shared" ref="S190:V190" si="297">S191+S194</f>
        <v>0</v>
      </c>
      <c r="T190" s="4">
        <f t="shared" si="297"/>
        <v>12392.099999999999</v>
      </c>
      <c r="U190" s="4">
        <f t="shared" si="297"/>
        <v>0</v>
      </c>
      <c r="V190" s="4">
        <f t="shared" si="297"/>
        <v>12392.099999999999</v>
      </c>
    </row>
    <row r="191" spans="1:22" ht="47.25" hidden="1" outlineLevel="4" x14ac:dyDescent="0.25">
      <c r="A191" s="5" t="s">
        <v>126</v>
      </c>
      <c r="B191" s="5"/>
      <c r="C191" s="69" t="s">
        <v>127</v>
      </c>
      <c r="D191" s="4">
        <f>D192</f>
        <v>1218.2</v>
      </c>
      <c r="E191" s="4">
        <f t="shared" ref="E191:R192" si="298">E192</f>
        <v>0</v>
      </c>
      <c r="F191" s="4">
        <f t="shared" si="298"/>
        <v>1218.2</v>
      </c>
      <c r="G191" s="4">
        <f t="shared" si="298"/>
        <v>0</v>
      </c>
      <c r="H191" s="4">
        <f t="shared" si="298"/>
        <v>1218.2</v>
      </c>
      <c r="I191" s="4">
        <f t="shared" si="298"/>
        <v>0</v>
      </c>
      <c r="J191" s="4">
        <f t="shared" si="298"/>
        <v>1218.2</v>
      </c>
      <c r="K191" s="4">
        <f>K192</f>
        <v>1218.2</v>
      </c>
      <c r="L191" s="4">
        <f t="shared" ref="L191:O192" si="299">L192</f>
        <v>0</v>
      </c>
      <c r="M191" s="4">
        <f t="shared" si="299"/>
        <v>1218.2</v>
      </c>
      <c r="N191" s="4">
        <f t="shared" si="299"/>
        <v>0</v>
      </c>
      <c r="O191" s="4">
        <f t="shared" si="299"/>
        <v>1218.2</v>
      </c>
      <c r="P191" s="4">
        <f t="shared" si="298"/>
        <v>0</v>
      </c>
      <c r="Q191" s="4">
        <f t="shared" si="298"/>
        <v>1218.2</v>
      </c>
      <c r="R191" s="4">
        <f>R192</f>
        <v>1096</v>
      </c>
      <c r="S191" s="4">
        <f t="shared" ref="S191:V192" si="300">S192</f>
        <v>0</v>
      </c>
      <c r="T191" s="4">
        <f t="shared" si="300"/>
        <v>1096</v>
      </c>
      <c r="U191" s="4">
        <f t="shared" si="300"/>
        <v>0</v>
      </c>
      <c r="V191" s="4">
        <f t="shared" si="300"/>
        <v>1096</v>
      </c>
    </row>
    <row r="192" spans="1:22" ht="31.5" hidden="1" outlineLevel="5" x14ac:dyDescent="0.25">
      <c r="A192" s="5" t="s">
        <v>128</v>
      </c>
      <c r="B192" s="5"/>
      <c r="C192" s="69" t="s">
        <v>129</v>
      </c>
      <c r="D192" s="4">
        <f>D193</f>
        <v>1218.2</v>
      </c>
      <c r="E192" s="4">
        <f t="shared" si="298"/>
        <v>0</v>
      </c>
      <c r="F192" s="4">
        <f t="shared" si="298"/>
        <v>1218.2</v>
      </c>
      <c r="G192" s="4">
        <f t="shared" si="298"/>
        <v>0</v>
      </c>
      <c r="H192" s="4">
        <f t="shared" si="298"/>
        <v>1218.2</v>
      </c>
      <c r="I192" s="4">
        <f t="shared" si="298"/>
        <v>0</v>
      </c>
      <c r="J192" s="4">
        <f t="shared" si="298"/>
        <v>1218.2</v>
      </c>
      <c r="K192" s="4">
        <f t="shared" si="298"/>
        <v>1218.2</v>
      </c>
      <c r="L192" s="4">
        <f t="shared" si="299"/>
        <v>0</v>
      </c>
      <c r="M192" s="4">
        <f t="shared" si="299"/>
        <v>1218.2</v>
      </c>
      <c r="N192" s="4">
        <f t="shared" si="299"/>
        <v>0</v>
      </c>
      <c r="O192" s="4">
        <f t="shared" si="299"/>
        <v>1218.2</v>
      </c>
      <c r="P192" s="4">
        <f t="shared" si="298"/>
        <v>0</v>
      </c>
      <c r="Q192" s="4">
        <f t="shared" si="298"/>
        <v>1218.2</v>
      </c>
      <c r="R192" s="4">
        <f t="shared" si="298"/>
        <v>1096</v>
      </c>
      <c r="S192" s="4">
        <f t="shared" si="300"/>
        <v>0</v>
      </c>
      <c r="T192" s="4">
        <f t="shared" si="300"/>
        <v>1096</v>
      </c>
      <c r="U192" s="4">
        <f t="shared" si="300"/>
        <v>0</v>
      </c>
      <c r="V192" s="4">
        <f t="shared" si="300"/>
        <v>1096</v>
      </c>
    </row>
    <row r="193" spans="1:22" ht="31.5" hidden="1" outlineLevel="7" x14ac:dyDescent="0.25">
      <c r="A193" s="13" t="s">
        <v>128</v>
      </c>
      <c r="B193" s="13" t="s">
        <v>11</v>
      </c>
      <c r="C193" s="67" t="s">
        <v>12</v>
      </c>
      <c r="D193" s="8">
        <v>1218.2</v>
      </c>
      <c r="E193" s="8"/>
      <c r="F193" s="8">
        <f>SUM(D193:E193)</f>
        <v>1218.2</v>
      </c>
      <c r="G193" s="8"/>
      <c r="H193" s="8">
        <f>SUM(F193:G193)</f>
        <v>1218.2</v>
      </c>
      <c r="I193" s="8"/>
      <c r="J193" s="8">
        <f>SUM(H193:I193)</f>
        <v>1218.2</v>
      </c>
      <c r="K193" s="8">
        <v>1218.2</v>
      </c>
      <c r="L193" s="8"/>
      <c r="M193" s="8">
        <f>SUM(K193:L193)</f>
        <v>1218.2</v>
      </c>
      <c r="N193" s="8"/>
      <c r="O193" s="8">
        <f>SUM(M193:N193)</f>
        <v>1218.2</v>
      </c>
      <c r="P193" s="8"/>
      <c r="Q193" s="8">
        <f>SUM(O193:P193)</f>
        <v>1218.2</v>
      </c>
      <c r="R193" s="8">
        <v>1096</v>
      </c>
      <c r="S193" s="8"/>
      <c r="T193" s="8">
        <f>SUM(R193:S193)</f>
        <v>1096</v>
      </c>
      <c r="U193" s="8"/>
      <c r="V193" s="8">
        <f>SUM(T193:U193)</f>
        <v>1096</v>
      </c>
    </row>
    <row r="194" spans="1:22" ht="31.5" outlineLevel="4" collapsed="1" x14ac:dyDescent="0.25">
      <c r="A194" s="5" t="s">
        <v>137</v>
      </c>
      <c r="B194" s="5"/>
      <c r="C194" s="69" t="s">
        <v>138</v>
      </c>
      <c r="D194" s="4">
        <f>D195+D198+D201</f>
        <v>12592.799999999997</v>
      </c>
      <c r="E194" s="4">
        <f t="shared" ref="E194:V194" si="301">E195+E198+E201</f>
        <v>0</v>
      </c>
      <c r="F194" s="4">
        <f t="shared" si="301"/>
        <v>12592.799999999997</v>
      </c>
      <c r="G194" s="4">
        <f t="shared" si="301"/>
        <v>0</v>
      </c>
      <c r="H194" s="4">
        <f t="shared" si="301"/>
        <v>12592.799999999997</v>
      </c>
      <c r="I194" s="4">
        <f t="shared" ref="I194:J194" si="302">I195+I198+I201</f>
        <v>1282.96837</v>
      </c>
      <c r="J194" s="4">
        <f t="shared" si="302"/>
        <v>13875.768369999998</v>
      </c>
      <c r="K194" s="4">
        <f t="shared" si="301"/>
        <v>12461.499999999998</v>
      </c>
      <c r="L194" s="4">
        <f t="shared" si="301"/>
        <v>0</v>
      </c>
      <c r="M194" s="4">
        <f t="shared" si="301"/>
        <v>12461.499999999998</v>
      </c>
      <c r="N194" s="4">
        <f t="shared" si="301"/>
        <v>0</v>
      </c>
      <c r="O194" s="4">
        <f t="shared" si="301"/>
        <v>12461.499999999998</v>
      </c>
      <c r="P194" s="4">
        <f t="shared" si="301"/>
        <v>0</v>
      </c>
      <c r="Q194" s="4">
        <f t="shared" si="301"/>
        <v>12461.499999999998</v>
      </c>
      <c r="R194" s="4">
        <f t="shared" si="301"/>
        <v>11296.099999999999</v>
      </c>
      <c r="S194" s="4">
        <f t="shared" si="301"/>
        <v>0</v>
      </c>
      <c r="T194" s="4">
        <f t="shared" si="301"/>
        <v>11296.099999999999</v>
      </c>
      <c r="U194" s="4">
        <f t="shared" si="301"/>
        <v>0</v>
      </c>
      <c r="V194" s="4">
        <f t="shared" si="301"/>
        <v>11296.099999999999</v>
      </c>
    </row>
    <row r="195" spans="1:22" ht="31.5" outlineLevel="5" x14ac:dyDescent="0.25">
      <c r="A195" s="5" t="s">
        <v>139</v>
      </c>
      <c r="B195" s="5"/>
      <c r="C195" s="69" t="s">
        <v>140</v>
      </c>
      <c r="D195" s="4">
        <f>D196+D197</f>
        <v>10988.199999999999</v>
      </c>
      <c r="E195" s="4">
        <f t="shared" ref="E195:H195" si="303">E196+E197</f>
        <v>0</v>
      </c>
      <c r="F195" s="4">
        <f t="shared" si="303"/>
        <v>10988.199999999999</v>
      </c>
      <c r="G195" s="4">
        <f t="shared" si="303"/>
        <v>0</v>
      </c>
      <c r="H195" s="4">
        <f t="shared" si="303"/>
        <v>10988.199999999999</v>
      </c>
      <c r="I195" s="4">
        <f t="shared" ref="I195:J195" si="304">I196+I197</f>
        <v>1282.96837</v>
      </c>
      <c r="J195" s="4">
        <f t="shared" si="304"/>
        <v>12271.168369999999</v>
      </c>
      <c r="K195" s="4">
        <f>K196+K197</f>
        <v>10988.199999999999</v>
      </c>
      <c r="L195" s="4">
        <f t="shared" ref="L195:Q195" si="305">L196+L197</f>
        <v>0</v>
      </c>
      <c r="M195" s="4">
        <f t="shared" si="305"/>
        <v>10988.199999999999</v>
      </c>
      <c r="N195" s="4">
        <f t="shared" si="305"/>
        <v>0</v>
      </c>
      <c r="O195" s="4">
        <f t="shared" si="305"/>
        <v>10988.199999999999</v>
      </c>
      <c r="P195" s="4">
        <f t="shared" si="305"/>
        <v>0</v>
      </c>
      <c r="Q195" s="4">
        <f t="shared" si="305"/>
        <v>10988.199999999999</v>
      </c>
      <c r="R195" s="4">
        <f>R196+R197</f>
        <v>9832.7999999999993</v>
      </c>
      <c r="S195" s="4">
        <f t="shared" ref="S195:V195" si="306">S196+S197</f>
        <v>0</v>
      </c>
      <c r="T195" s="4">
        <f t="shared" si="306"/>
        <v>9832.7999999999993</v>
      </c>
      <c r="U195" s="4">
        <f t="shared" si="306"/>
        <v>0</v>
      </c>
      <c r="V195" s="4">
        <f t="shared" si="306"/>
        <v>9832.7999999999993</v>
      </c>
    </row>
    <row r="196" spans="1:22" ht="31.5" hidden="1" outlineLevel="7" x14ac:dyDescent="0.25">
      <c r="A196" s="13" t="s">
        <v>139</v>
      </c>
      <c r="B196" s="13" t="s">
        <v>11</v>
      </c>
      <c r="C196" s="67" t="s">
        <v>12</v>
      </c>
      <c r="D196" s="8">
        <v>32.799999999999997</v>
      </c>
      <c r="E196" s="8"/>
      <c r="F196" s="8">
        <f>SUM(D196:E196)</f>
        <v>32.799999999999997</v>
      </c>
      <c r="G196" s="8"/>
      <c r="H196" s="8">
        <f>SUM(F196:G196)</f>
        <v>32.799999999999997</v>
      </c>
      <c r="I196" s="8"/>
      <c r="J196" s="8">
        <f>SUM(H196:I196)</f>
        <v>32.799999999999997</v>
      </c>
      <c r="K196" s="8">
        <v>32.799999999999997</v>
      </c>
      <c r="L196" s="8"/>
      <c r="M196" s="8">
        <f>SUM(K196:L196)</f>
        <v>32.799999999999997</v>
      </c>
      <c r="N196" s="8"/>
      <c r="O196" s="8">
        <f>SUM(M196:N196)</f>
        <v>32.799999999999997</v>
      </c>
      <c r="P196" s="8"/>
      <c r="Q196" s="8">
        <f>SUM(O196:P196)</f>
        <v>32.799999999999997</v>
      </c>
      <c r="R196" s="8">
        <v>32.799999999999997</v>
      </c>
      <c r="S196" s="8"/>
      <c r="T196" s="8">
        <f>SUM(R196:S196)</f>
        <v>32.799999999999997</v>
      </c>
      <c r="U196" s="8"/>
      <c r="V196" s="8">
        <f>SUM(T196:U196)</f>
        <v>32.799999999999997</v>
      </c>
    </row>
    <row r="197" spans="1:22" ht="31.5" outlineLevel="7" x14ac:dyDescent="0.25">
      <c r="A197" s="13" t="s">
        <v>139</v>
      </c>
      <c r="B197" s="13" t="s">
        <v>92</v>
      </c>
      <c r="C197" s="67" t="s">
        <v>93</v>
      </c>
      <c r="D197" s="8">
        <v>10955.4</v>
      </c>
      <c r="E197" s="8"/>
      <c r="F197" s="8">
        <f>SUM(D197:E197)</f>
        <v>10955.4</v>
      </c>
      <c r="G197" s="8"/>
      <c r="H197" s="8">
        <f>SUM(F197:G197)</f>
        <v>10955.4</v>
      </c>
      <c r="I197" s="8">
        <v>1282.96837</v>
      </c>
      <c r="J197" s="8">
        <f>SUM(H197:I197)</f>
        <v>12238.36837</v>
      </c>
      <c r="K197" s="8">
        <v>10955.4</v>
      </c>
      <c r="L197" s="8"/>
      <c r="M197" s="8">
        <f>SUM(K197:L197)</f>
        <v>10955.4</v>
      </c>
      <c r="N197" s="8"/>
      <c r="O197" s="8">
        <f>SUM(M197:N197)</f>
        <v>10955.4</v>
      </c>
      <c r="P197" s="8"/>
      <c r="Q197" s="8">
        <f>SUM(O197:P197)</f>
        <v>10955.4</v>
      </c>
      <c r="R197" s="8">
        <v>9800</v>
      </c>
      <c r="S197" s="8"/>
      <c r="T197" s="8">
        <f>SUM(R197:S197)</f>
        <v>9800</v>
      </c>
      <c r="U197" s="8"/>
      <c r="V197" s="8">
        <f>SUM(T197:U197)</f>
        <v>9800</v>
      </c>
    </row>
    <row r="198" spans="1:22" ht="15.75" hidden="1" outlineLevel="5" x14ac:dyDescent="0.25">
      <c r="A198" s="5" t="s">
        <v>178</v>
      </c>
      <c r="B198" s="5"/>
      <c r="C198" s="69" t="s">
        <v>179</v>
      </c>
      <c r="D198" s="4">
        <f>D199+D200</f>
        <v>263.3</v>
      </c>
      <c r="E198" s="4">
        <f t="shared" ref="E198:H198" si="307">E199+E200</f>
        <v>0</v>
      </c>
      <c r="F198" s="4">
        <f t="shared" si="307"/>
        <v>263.3</v>
      </c>
      <c r="G198" s="4">
        <f t="shared" si="307"/>
        <v>0</v>
      </c>
      <c r="H198" s="4">
        <f t="shared" si="307"/>
        <v>263.3</v>
      </c>
      <c r="I198" s="4">
        <f t="shared" ref="I198:J198" si="308">I199+I200</f>
        <v>0</v>
      </c>
      <c r="J198" s="4">
        <f t="shared" si="308"/>
        <v>263.3</v>
      </c>
      <c r="K198" s="4">
        <f>K199+K200</f>
        <v>263.3</v>
      </c>
      <c r="L198" s="4">
        <f t="shared" ref="L198:Q198" si="309">L199+L200</f>
        <v>0</v>
      </c>
      <c r="M198" s="4">
        <f t="shared" si="309"/>
        <v>263.3</v>
      </c>
      <c r="N198" s="4">
        <f t="shared" si="309"/>
        <v>0</v>
      </c>
      <c r="O198" s="4">
        <f t="shared" si="309"/>
        <v>263.3</v>
      </c>
      <c r="P198" s="4">
        <f t="shared" si="309"/>
        <v>0</v>
      </c>
      <c r="Q198" s="4">
        <f t="shared" si="309"/>
        <v>263.3</v>
      </c>
      <c r="R198" s="4">
        <f>R199+R200</f>
        <v>263.3</v>
      </c>
      <c r="S198" s="4">
        <f t="shared" ref="S198:V198" si="310">S199+S200</f>
        <v>0</v>
      </c>
      <c r="T198" s="4">
        <f t="shared" si="310"/>
        <v>263.3</v>
      </c>
      <c r="U198" s="4">
        <f t="shared" si="310"/>
        <v>0</v>
      </c>
      <c r="V198" s="4">
        <f t="shared" si="310"/>
        <v>263.3</v>
      </c>
    </row>
    <row r="199" spans="1:22" ht="31.5" hidden="1" outlineLevel="7" x14ac:dyDescent="0.25">
      <c r="A199" s="13" t="s">
        <v>178</v>
      </c>
      <c r="B199" s="13" t="s">
        <v>11</v>
      </c>
      <c r="C199" s="67" t="s">
        <v>12</v>
      </c>
      <c r="D199" s="8">
        <v>145</v>
      </c>
      <c r="E199" s="8"/>
      <c r="F199" s="8">
        <f t="shared" ref="F199:F200" si="311">SUM(D199:E199)</f>
        <v>145</v>
      </c>
      <c r="G199" s="8"/>
      <c r="H199" s="8">
        <f t="shared" ref="H199:H200" si="312">SUM(F199:G199)</f>
        <v>145</v>
      </c>
      <c r="I199" s="8"/>
      <c r="J199" s="8">
        <f t="shared" ref="J199:J200" si="313">SUM(H199:I199)</f>
        <v>145</v>
      </c>
      <c r="K199" s="8">
        <v>145</v>
      </c>
      <c r="L199" s="8"/>
      <c r="M199" s="8">
        <f t="shared" ref="M199:M200" si="314">SUM(K199:L199)</f>
        <v>145</v>
      </c>
      <c r="N199" s="8"/>
      <c r="O199" s="8">
        <f t="shared" ref="O199:O200" si="315">SUM(M199:N199)</f>
        <v>145</v>
      </c>
      <c r="P199" s="8"/>
      <c r="Q199" s="8">
        <f t="shared" ref="Q199:Q200" si="316">SUM(O199:P199)</f>
        <v>145</v>
      </c>
      <c r="R199" s="8">
        <v>145</v>
      </c>
      <c r="S199" s="8"/>
      <c r="T199" s="8">
        <f t="shared" ref="T199:T200" si="317">SUM(R199:S199)</f>
        <v>145</v>
      </c>
      <c r="U199" s="8"/>
      <c r="V199" s="8">
        <f t="shared" ref="V199:V200" si="318">SUM(T199:U199)</f>
        <v>145</v>
      </c>
    </row>
    <row r="200" spans="1:22" ht="31.5" hidden="1" outlineLevel="7" x14ac:dyDescent="0.25">
      <c r="A200" s="13" t="s">
        <v>178</v>
      </c>
      <c r="B200" s="13" t="s">
        <v>92</v>
      </c>
      <c r="C200" s="67" t="s">
        <v>93</v>
      </c>
      <c r="D200" s="8">
        <v>118.3</v>
      </c>
      <c r="E200" s="8"/>
      <c r="F200" s="8">
        <f t="shared" si="311"/>
        <v>118.3</v>
      </c>
      <c r="G200" s="8"/>
      <c r="H200" s="8">
        <f t="shared" si="312"/>
        <v>118.3</v>
      </c>
      <c r="I200" s="8"/>
      <c r="J200" s="8">
        <f t="shared" si="313"/>
        <v>118.3</v>
      </c>
      <c r="K200" s="8">
        <v>118.3</v>
      </c>
      <c r="L200" s="8"/>
      <c r="M200" s="8">
        <f t="shared" si="314"/>
        <v>118.3</v>
      </c>
      <c r="N200" s="8"/>
      <c r="O200" s="8">
        <f t="shared" si="315"/>
        <v>118.3</v>
      </c>
      <c r="P200" s="8"/>
      <c r="Q200" s="8">
        <f t="shared" si="316"/>
        <v>118.3</v>
      </c>
      <c r="R200" s="8">
        <v>118.3</v>
      </c>
      <c r="S200" s="8"/>
      <c r="T200" s="8">
        <f t="shared" si="317"/>
        <v>118.3</v>
      </c>
      <c r="U200" s="8"/>
      <c r="V200" s="8">
        <f t="shared" si="318"/>
        <v>118.3</v>
      </c>
    </row>
    <row r="201" spans="1:22" ht="15.75" hidden="1" outlineLevel="5" x14ac:dyDescent="0.25">
      <c r="A201" s="5" t="s">
        <v>141</v>
      </c>
      <c r="B201" s="5"/>
      <c r="C201" s="69" t="s">
        <v>142</v>
      </c>
      <c r="D201" s="4">
        <f>D202</f>
        <v>1341.3</v>
      </c>
      <c r="E201" s="4">
        <f t="shared" ref="E201:J201" si="319">E202</f>
        <v>0</v>
      </c>
      <c r="F201" s="4">
        <f t="shared" si="319"/>
        <v>1341.3</v>
      </c>
      <c r="G201" s="4">
        <f t="shared" si="319"/>
        <v>0</v>
      </c>
      <c r="H201" s="4">
        <f t="shared" si="319"/>
        <v>1341.3</v>
      </c>
      <c r="I201" s="4">
        <f t="shared" si="319"/>
        <v>0</v>
      </c>
      <c r="J201" s="4">
        <f t="shared" si="319"/>
        <v>1341.3</v>
      </c>
      <c r="K201" s="4">
        <f>K202</f>
        <v>1210</v>
      </c>
      <c r="L201" s="4">
        <f t="shared" ref="L201:Q201" si="320">L202</f>
        <v>0</v>
      </c>
      <c r="M201" s="4">
        <f t="shared" si="320"/>
        <v>1210</v>
      </c>
      <c r="N201" s="4">
        <f t="shared" si="320"/>
        <v>0</v>
      </c>
      <c r="O201" s="4">
        <f t="shared" si="320"/>
        <v>1210</v>
      </c>
      <c r="P201" s="4">
        <f t="shared" si="320"/>
        <v>0</v>
      </c>
      <c r="Q201" s="4">
        <f t="shared" si="320"/>
        <v>1210</v>
      </c>
      <c r="R201" s="4">
        <f>R202</f>
        <v>1200</v>
      </c>
      <c r="S201" s="4">
        <f t="shared" ref="S201:V201" si="321">S202</f>
        <v>0</v>
      </c>
      <c r="T201" s="4">
        <f t="shared" si="321"/>
        <v>1200</v>
      </c>
      <c r="U201" s="4">
        <f t="shared" si="321"/>
        <v>0</v>
      </c>
      <c r="V201" s="4">
        <f t="shared" si="321"/>
        <v>1200</v>
      </c>
    </row>
    <row r="202" spans="1:22" ht="31.5" hidden="1" outlineLevel="7" x14ac:dyDescent="0.25">
      <c r="A202" s="13" t="s">
        <v>141</v>
      </c>
      <c r="B202" s="13" t="s">
        <v>92</v>
      </c>
      <c r="C202" s="67" t="s">
        <v>93</v>
      </c>
      <c r="D202" s="8">
        <v>1341.3</v>
      </c>
      <c r="E202" s="8"/>
      <c r="F202" s="8">
        <f>SUM(D202:E202)</f>
        <v>1341.3</v>
      </c>
      <c r="G202" s="8"/>
      <c r="H202" s="8">
        <f>SUM(F202:G202)</f>
        <v>1341.3</v>
      </c>
      <c r="I202" s="8"/>
      <c r="J202" s="8">
        <f>SUM(H202:I202)</f>
        <v>1341.3</v>
      </c>
      <c r="K202" s="8">
        <v>1210</v>
      </c>
      <c r="L202" s="8"/>
      <c r="M202" s="8">
        <f>SUM(K202:L202)</f>
        <v>1210</v>
      </c>
      <c r="N202" s="8"/>
      <c r="O202" s="8">
        <f>SUM(M202:N202)</f>
        <v>1210</v>
      </c>
      <c r="P202" s="8"/>
      <c r="Q202" s="8">
        <f>SUM(O202:P202)</f>
        <v>1210</v>
      </c>
      <c r="R202" s="8">
        <v>1200</v>
      </c>
      <c r="S202" s="8"/>
      <c r="T202" s="8">
        <f>SUM(R202:S202)</f>
        <v>1200</v>
      </c>
      <c r="U202" s="8"/>
      <c r="V202" s="8">
        <f>SUM(T202:U202)</f>
        <v>1200</v>
      </c>
    </row>
    <row r="203" spans="1:22" ht="31.5" hidden="1" outlineLevel="3" x14ac:dyDescent="0.25">
      <c r="A203" s="5" t="s">
        <v>180</v>
      </c>
      <c r="B203" s="5"/>
      <c r="C203" s="69" t="s">
        <v>181</v>
      </c>
      <c r="D203" s="4">
        <f>D204+D211</f>
        <v>835.2</v>
      </c>
      <c r="E203" s="4">
        <f t="shared" ref="E203:V203" si="322">E204+E211</f>
        <v>0</v>
      </c>
      <c r="F203" s="4">
        <f t="shared" si="322"/>
        <v>835.2</v>
      </c>
      <c r="G203" s="4">
        <f t="shared" si="322"/>
        <v>0</v>
      </c>
      <c r="H203" s="4">
        <f t="shared" si="322"/>
        <v>835.2</v>
      </c>
      <c r="I203" s="4">
        <f t="shared" ref="I203:J203" si="323">I204+I211</f>
        <v>0</v>
      </c>
      <c r="J203" s="4">
        <f t="shared" si="323"/>
        <v>835.2</v>
      </c>
      <c r="K203" s="4">
        <f t="shared" si="322"/>
        <v>586.20000000000005</v>
      </c>
      <c r="L203" s="4">
        <f t="shared" si="322"/>
        <v>0</v>
      </c>
      <c r="M203" s="4">
        <f t="shared" si="322"/>
        <v>586.20000000000005</v>
      </c>
      <c r="N203" s="4">
        <f t="shared" si="322"/>
        <v>0</v>
      </c>
      <c r="O203" s="4">
        <f t="shared" si="322"/>
        <v>586.20000000000005</v>
      </c>
      <c r="P203" s="4">
        <f t="shared" si="322"/>
        <v>0</v>
      </c>
      <c r="Q203" s="4">
        <f t="shared" si="322"/>
        <v>586.20000000000005</v>
      </c>
      <c r="R203" s="4">
        <f t="shared" si="322"/>
        <v>586.20000000000005</v>
      </c>
      <c r="S203" s="4">
        <f t="shared" si="322"/>
        <v>0</v>
      </c>
      <c r="T203" s="4">
        <f t="shared" si="322"/>
        <v>586.20000000000005</v>
      </c>
      <c r="U203" s="4">
        <f t="shared" si="322"/>
        <v>0</v>
      </c>
      <c r="V203" s="4">
        <f t="shared" si="322"/>
        <v>586.20000000000005</v>
      </c>
    </row>
    <row r="204" spans="1:22" ht="15.75" hidden="1" outlineLevel="4" x14ac:dyDescent="0.25">
      <c r="A204" s="5" t="s">
        <v>182</v>
      </c>
      <c r="B204" s="5"/>
      <c r="C204" s="69" t="s">
        <v>183</v>
      </c>
      <c r="D204" s="4">
        <f>D205+D207+D209</f>
        <v>780.2</v>
      </c>
      <c r="E204" s="4">
        <f t="shared" ref="E204:V204" si="324">E205+E207+E209</f>
        <v>0</v>
      </c>
      <c r="F204" s="4">
        <f t="shared" si="324"/>
        <v>780.2</v>
      </c>
      <c r="G204" s="4">
        <f t="shared" si="324"/>
        <v>0</v>
      </c>
      <c r="H204" s="4">
        <f t="shared" si="324"/>
        <v>780.2</v>
      </c>
      <c r="I204" s="4">
        <f t="shared" ref="I204:J204" si="325">I205+I207+I209</f>
        <v>0</v>
      </c>
      <c r="J204" s="4">
        <f t="shared" si="325"/>
        <v>780.2</v>
      </c>
      <c r="K204" s="4">
        <f t="shared" si="324"/>
        <v>531.20000000000005</v>
      </c>
      <c r="L204" s="4">
        <f t="shared" si="324"/>
        <v>0</v>
      </c>
      <c r="M204" s="4">
        <f t="shared" si="324"/>
        <v>531.20000000000005</v>
      </c>
      <c r="N204" s="4">
        <f t="shared" si="324"/>
        <v>0</v>
      </c>
      <c r="O204" s="4">
        <f t="shared" si="324"/>
        <v>531.20000000000005</v>
      </c>
      <c r="P204" s="4">
        <f t="shared" si="324"/>
        <v>0</v>
      </c>
      <c r="Q204" s="4">
        <f t="shared" si="324"/>
        <v>531.20000000000005</v>
      </c>
      <c r="R204" s="4">
        <f t="shared" si="324"/>
        <v>531.20000000000005</v>
      </c>
      <c r="S204" s="4">
        <f t="shared" si="324"/>
        <v>0</v>
      </c>
      <c r="T204" s="4">
        <f t="shared" si="324"/>
        <v>531.20000000000005</v>
      </c>
      <c r="U204" s="4">
        <f t="shared" si="324"/>
        <v>0</v>
      </c>
      <c r="V204" s="4">
        <f t="shared" si="324"/>
        <v>531.20000000000005</v>
      </c>
    </row>
    <row r="205" spans="1:22" ht="15.75" hidden="1" outlineLevel="5" x14ac:dyDescent="0.25">
      <c r="A205" s="5" t="s">
        <v>184</v>
      </c>
      <c r="B205" s="5"/>
      <c r="C205" s="69" t="s">
        <v>185</v>
      </c>
      <c r="D205" s="4">
        <f>D206</f>
        <v>485</v>
      </c>
      <c r="E205" s="4">
        <f t="shared" ref="E205:J205" si="326">E206</f>
        <v>0</v>
      </c>
      <c r="F205" s="4">
        <f t="shared" si="326"/>
        <v>485</v>
      </c>
      <c r="G205" s="4">
        <f t="shared" si="326"/>
        <v>0</v>
      </c>
      <c r="H205" s="4">
        <f t="shared" si="326"/>
        <v>485</v>
      </c>
      <c r="I205" s="4">
        <f t="shared" si="326"/>
        <v>0</v>
      </c>
      <c r="J205" s="4">
        <f t="shared" si="326"/>
        <v>485</v>
      </c>
      <c r="K205" s="4">
        <f>K206</f>
        <v>436</v>
      </c>
      <c r="L205" s="4">
        <f t="shared" ref="L205:Q205" si="327">L206</f>
        <v>0</v>
      </c>
      <c r="M205" s="4">
        <f t="shared" si="327"/>
        <v>436</v>
      </c>
      <c r="N205" s="4">
        <f t="shared" si="327"/>
        <v>0</v>
      </c>
      <c r="O205" s="4">
        <f t="shared" si="327"/>
        <v>436</v>
      </c>
      <c r="P205" s="4">
        <f t="shared" si="327"/>
        <v>0</v>
      </c>
      <c r="Q205" s="4">
        <f t="shared" si="327"/>
        <v>436</v>
      </c>
      <c r="R205" s="4">
        <f>R206</f>
        <v>436</v>
      </c>
      <c r="S205" s="4">
        <f t="shared" ref="S205:V205" si="328">S206</f>
        <v>0</v>
      </c>
      <c r="T205" s="4">
        <f t="shared" si="328"/>
        <v>436</v>
      </c>
      <c r="U205" s="4">
        <f t="shared" si="328"/>
        <v>0</v>
      </c>
      <c r="V205" s="4">
        <f t="shared" si="328"/>
        <v>436</v>
      </c>
    </row>
    <row r="206" spans="1:22" ht="31.5" hidden="1" outlineLevel="7" x14ac:dyDescent="0.25">
      <c r="A206" s="13" t="s">
        <v>184</v>
      </c>
      <c r="B206" s="13" t="s">
        <v>11</v>
      </c>
      <c r="C206" s="67" t="s">
        <v>12</v>
      </c>
      <c r="D206" s="8">
        <v>485</v>
      </c>
      <c r="E206" s="8"/>
      <c r="F206" s="8">
        <f>SUM(D206:E206)</f>
        <v>485</v>
      </c>
      <c r="G206" s="8"/>
      <c r="H206" s="8">
        <f>SUM(F206:G206)</f>
        <v>485</v>
      </c>
      <c r="I206" s="8"/>
      <c r="J206" s="8">
        <f>SUM(H206:I206)</f>
        <v>485</v>
      </c>
      <c r="K206" s="8">
        <v>436</v>
      </c>
      <c r="L206" s="8"/>
      <c r="M206" s="8">
        <f>SUM(K206:L206)</f>
        <v>436</v>
      </c>
      <c r="N206" s="8"/>
      <c r="O206" s="8">
        <f>SUM(M206:N206)</f>
        <v>436</v>
      </c>
      <c r="P206" s="8"/>
      <c r="Q206" s="8">
        <f>SUM(O206:P206)</f>
        <v>436</v>
      </c>
      <c r="R206" s="8">
        <v>436</v>
      </c>
      <c r="S206" s="8"/>
      <c r="T206" s="8">
        <f>SUM(R206:S206)</f>
        <v>436</v>
      </c>
      <c r="U206" s="8"/>
      <c r="V206" s="8">
        <f>SUM(T206:U206)</f>
        <v>436</v>
      </c>
    </row>
    <row r="207" spans="1:22" ht="31.5" hidden="1" outlineLevel="5" x14ac:dyDescent="0.25">
      <c r="A207" s="5" t="s">
        <v>279</v>
      </c>
      <c r="B207" s="5"/>
      <c r="C207" s="69" t="s">
        <v>280</v>
      </c>
      <c r="D207" s="4">
        <f>D208</f>
        <v>95.2</v>
      </c>
      <c r="E207" s="4">
        <f t="shared" ref="E207:J207" si="329">E208</f>
        <v>0</v>
      </c>
      <c r="F207" s="4">
        <f t="shared" si="329"/>
        <v>95.2</v>
      </c>
      <c r="G207" s="4">
        <f t="shared" si="329"/>
        <v>0</v>
      </c>
      <c r="H207" s="4">
        <f t="shared" si="329"/>
        <v>95.2</v>
      </c>
      <c r="I207" s="4">
        <f t="shared" si="329"/>
        <v>0</v>
      </c>
      <c r="J207" s="4">
        <f t="shared" si="329"/>
        <v>95.2</v>
      </c>
      <c r="K207" s="4">
        <f>K208</f>
        <v>95.2</v>
      </c>
      <c r="L207" s="4">
        <f t="shared" ref="L207:Q207" si="330">L208</f>
        <v>0</v>
      </c>
      <c r="M207" s="4">
        <f t="shared" si="330"/>
        <v>95.2</v>
      </c>
      <c r="N207" s="4">
        <f t="shared" si="330"/>
        <v>0</v>
      </c>
      <c r="O207" s="4">
        <f t="shared" si="330"/>
        <v>95.2</v>
      </c>
      <c r="P207" s="4">
        <f t="shared" si="330"/>
        <v>0</v>
      </c>
      <c r="Q207" s="4">
        <f t="shared" si="330"/>
        <v>95.2</v>
      </c>
      <c r="R207" s="4">
        <f>R208</f>
        <v>95.2</v>
      </c>
      <c r="S207" s="4">
        <f t="shared" ref="S207:V207" si="331">S208</f>
        <v>0</v>
      </c>
      <c r="T207" s="4">
        <f t="shared" si="331"/>
        <v>95.2</v>
      </c>
      <c r="U207" s="4">
        <f t="shared" si="331"/>
        <v>0</v>
      </c>
      <c r="V207" s="4">
        <f t="shared" si="331"/>
        <v>95.2</v>
      </c>
    </row>
    <row r="208" spans="1:22" ht="31.5" hidden="1" outlineLevel="7" x14ac:dyDescent="0.25">
      <c r="A208" s="13" t="s">
        <v>279</v>
      </c>
      <c r="B208" s="13" t="s">
        <v>11</v>
      </c>
      <c r="C208" s="67" t="s">
        <v>12</v>
      </c>
      <c r="D208" s="8">
        <v>95.2</v>
      </c>
      <c r="E208" s="8"/>
      <c r="F208" s="8">
        <f>SUM(D208:E208)</f>
        <v>95.2</v>
      </c>
      <c r="G208" s="8"/>
      <c r="H208" s="8">
        <f>SUM(F208:G208)</f>
        <v>95.2</v>
      </c>
      <c r="I208" s="8"/>
      <c r="J208" s="8">
        <f>SUM(H208:I208)</f>
        <v>95.2</v>
      </c>
      <c r="K208" s="8">
        <v>95.2</v>
      </c>
      <c r="L208" s="8"/>
      <c r="M208" s="8">
        <f>SUM(K208:L208)</f>
        <v>95.2</v>
      </c>
      <c r="N208" s="8"/>
      <c r="O208" s="8">
        <f>SUM(M208:N208)</f>
        <v>95.2</v>
      </c>
      <c r="P208" s="8"/>
      <c r="Q208" s="8">
        <f>SUM(O208:P208)</f>
        <v>95.2</v>
      </c>
      <c r="R208" s="8">
        <v>95.2</v>
      </c>
      <c r="S208" s="8"/>
      <c r="T208" s="8">
        <f>SUM(R208:S208)</f>
        <v>95.2</v>
      </c>
      <c r="U208" s="8"/>
      <c r="V208" s="8">
        <f>SUM(T208:U208)</f>
        <v>95.2</v>
      </c>
    </row>
    <row r="209" spans="1:22" ht="15.75" hidden="1" outlineLevel="5" x14ac:dyDescent="0.25">
      <c r="A209" s="5" t="s">
        <v>281</v>
      </c>
      <c r="B209" s="5"/>
      <c r="C209" s="69" t="s">
        <v>282</v>
      </c>
      <c r="D209" s="4">
        <f>D210</f>
        <v>200</v>
      </c>
      <c r="E209" s="4">
        <f t="shared" ref="E209:J209" si="332">E210</f>
        <v>0</v>
      </c>
      <c r="F209" s="4">
        <f t="shared" si="332"/>
        <v>200</v>
      </c>
      <c r="G209" s="4">
        <f t="shared" si="332"/>
        <v>0</v>
      </c>
      <c r="H209" s="4">
        <f t="shared" si="332"/>
        <v>200</v>
      </c>
      <c r="I209" s="4">
        <f t="shared" si="332"/>
        <v>0</v>
      </c>
      <c r="J209" s="4">
        <f t="shared" si="332"/>
        <v>200</v>
      </c>
      <c r="K209" s="4">
        <f>K210</f>
        <v>0</v>
      </c>
      <c r="L209" s="4">
        <f t="shared" ref="L209" si="333">L210</f>
        <v>0</v>
      </c>
      <c r="M209" s="4"/>
      <c r="N209" s="4">
        <f t="shared" ref="N209:Q209" si="334">N210</f>
        <v>0</v>
      </c>
      <c r="O209" s="4">
        <f t="shared" si="334"/>
        <v>0</v>
      </c>
      <c r="P209" s="4">
        <f t="shared" si="334"/>
        <v>0</v>
      </c>
      <c r="Q209" s="4">
        <f t="shared" si="334"/>
        <v>0</v>
      </c>
      <c r="R209" s="4">
        <f>R210</f>
        <v>0</v>
      </c>
      <c r="S209" s="4">
        <f t="shared" ref="S209" si="335">S210</f>
        <v>0</v>
      </c>
      <c r="T209" s="4"/>
      <c r="U209" s="4">
        <f t="shared" ref="U209:V209" si="336">U210</f>
        <v>0</v>
      </c>
      <c r="V209" s="4">
        <f t="shared" si="336"/>
        <v>0</v>
      </c>
    </row>
    <row r="210" spans="1:22" ht="31.5" hidden="1" outlineLevel="7" x14ac:dyDescent="0.25">
      <c r="A210" s="13" t="s">
        <v>281</v>
      </c>
      <c r="B210" s="13" t="s">
        <v>11</v>
      </c>
      <c r="C210" s="67" t="s">
        <v>12</v>
      </c>
      <c r="D210" s="8">
        <v>200</v>
      </c>
      <c r="E210" s="8"/>
      <c r="F210" s="8">
        <f>SUM(D210:E210)</f>
        <v>200</v>
      </c>
      <c r="G210" s="8"/>
      <c r="H210" s="8">
        <f>SUM(F210:G210)</f>
        <v>200</v>
      </c>
      <c r="I210" s="8"/>
      <c r="J210" s="8">
        <f>SUM(H210:I210)</f>
        <v>200</v>
      </c>
      <c r="K210" s="8"/>
      <c r="L210" s="8"/>
      <c r="M210" s="8"/>
      <c r="N210" s="8"/>
      <c r="O210" s="8">
        <f>SUM(M210:N210)</f>
        <v>0</v>
      </c>
      <c r="P210" s="8"/>
      <c r="Q210" s="8">
        <f>SUM(O210:P210)</f>
        <v>0</v>
      </c>
      <c r="R210" s="8"/>
      <c r="S210" s="8"/>
      <c r="T210" s="8"/>
      <c r="U210" s="8"/>
      <c r="V210" s="8">
        <f>SUM(T210:U210)</f>
        <v>0</v>
      </c>
    </row>
    <row r="211" spans="1:22" ht="31.5" hidden="1" outlineLevel="4" x14ac:dyDescent="0.25">
      <c r="A211" s="5" t="s">
        <v>283</v>
      </c>
      <c r="B211" s="5"/>
      <c r="C211" s="69" t="s">
        <v>284</v>
      </c>
      <c r="D211" s="4">
        <f t="shared" ref="D211:V212" si="337">D212</f>
        <v>55</v>
      </c>
      <c r="E211" s="4">
        <f t="shared" si="337"/>
        <v>0</v>
      </c>
      <c r="F211" s="4">
        <f t="shared" si="337"/>
        <v>55</v>
      </c>
      <c r="G211" s="4">
        <f t="shared" si="337"/>
        <v>0</v>
      </c>
      <c r="H211" s="4">
        <f t="shared" si="337"/>
        <v>55</v>
      </c>
      <c r="I211" s="4">
        <f t="shared" si="337"/>
        <v>0</v>
      </c>
      <c r="J211" s="4">
        <f t="shared" si="337"/>
        <v>55</v>
      </c>
      <c r="K211" s="4">
        <f t="shared" si="337"/>
        <v>55</v>
      </c>
      <c r="L211" s="4">
        <f t="shared" si="337"/>
        <v>0</v>
      </c>
      <c r="M211" s="4">
        <f t="shared" si="337"/>
        <v>55</v>
      </c>
      <c r="N211" s="4">
        <f t="shared" si="337"/>
        <v>0</v>
      </c>
      <c r="O211" s="4">
        <f t="shared" si="337"/>
        <v>55</v>
      </c>
      <c r="P211" s="4">
        <f t="shared" si="337"/>
        <v>0</v>
      </c>
      <c r="Q211" s="4">
        <f t="shared" si="337"/>
        <v>55</v>
      </c>
      <c r="R211" s="4">
        <f t="shared" si="337"/>
        <v>55</v>
      </c>
      <c r="S211" s="4">
        <f t="shared" si="337"/>
        <v>0</v>
      </c>
      <c r="T211" s="4">
        <f t="shared" si="337"/>
        <v>55</v>
      </c>
      <c r="U211" s="4">
        <f t="shared" si="337"/>
        <v>0</v>
      </c>
      <c r="V211" s="4">
        <f t="shared" si="337"/>
        <v>55</v>
      </c>
    </row>
    <row r="212" spans="1:22" ht="15.75" hidden="1" outlineLevel="5" x14ac:dyDescent="0.25">
      <c r="A212" s="5" t="s">
        <v>285</v>
      </c>
      <c r="B212" s="5"/>
      <c r="C212" s="69" t="s">
        <v>286</v>
      </c>
      <c r="D212" s="4">
        <f t="shared" si="337"/>
        <v>55</v>
      </c>
      <c r="E212" s="4">
        <f t="shared" si="337"/>
        <v>0</v>
      </c>
      <c r="F212" s="4">
        <f t="shared" si="337"/>
        <v>55</v>
      </c>
      <c r="G212" s="4">
        <f t="shared" si="337"/>
        <v>0</v>
      </c>
      <c r="H212" s="4">
        <f t="shared" si="337"/>
        <v>55</v>
      </c>
      <c r="I212" s="4">
        <f t="shared" si="337"/>
        <v>0</v>
      </c>
      <c r="J212" s="4">
        <f t="shared" si="337"/>
        <v>55</v>
      </c>
      <c r="K212" s="4">
        <f t="shared" si="337"/>
        <v>55</v>
      </c>
      <c r="L212" s="4">
        <f t="shared" si="337"/>
        <v>0</v>
      </c>
      <c r="M212" s="4">
        <f t="shared" si="337"/>
        <v>55</v>
      </c>
      <c r="N212" s="4">
        <f t="shared" si="337"/>
        <v>0</v>
      </c>
      <c r="O212" s="4">
        <f t="shared" si="337"/>
        <v>55</v>
      </c>
      <c r="P212" s="4">
        <f t="shared" si="337"/>
        <v>0</v>
      </c>
      <c r="Q212" s="4">
        <f t="shared" si="337"/>
        <v>55</v>
      </c>
      <c r="R212" s="4">
        <f t="shared" si="337"/>
        <v>55</v>
      </c>
      <c r="S212" s="4">
        <f t="shared" si="337"/>
        <v>0</v>
      </c>
      <c r="T212" s="4">
        <f t="shared" si="337"/>
        <v>55</v>
      </c>
      <c r="U212" s="4">
        <f t="shared" si="337"/>
        <v>0</v>
      </c>
      <c r="V212" s="4">
        <f t="shared" si="337"/>
        <v>55</v>
      </c>
    </row>
    <row r="213" spans="1:22" ht="31.5" hidden="1" outlineLevel="7" x14ac:dyDescent="0.25">
      <c r="A213" s="13" t="s">
        <v>285</v>
      </c>
      <c r="B213" s="13" t="s">
        <v>11</v>
      </c>
      <c r="C213" s="67" t="s">
        <v>12</v>
      </c>
      <c r="D213" s="8">
        <v>55</v>
      </c>
      <c r="E213" s="8"/>
      <c r="F213" s="8">
        <f>SUM(D213:E213)</f>
        <v>55</v>
      </c>
      <c r="G213" s="8"/>
      <c r="H213" s="8">
        <f>SUM(F213:G213)</f>
        <v>55</v>
      </c>
      <c r="I213" s="8"/>
      <c r="J213" s="8">
        <f>SUM(H213:I213)</f>
        <v>55</v>
      </c>
      <c r="K213" s="8">
        <v>55</v>
      </c>
      <c r="L213" s="8"/>
      <c r="M213" s="8">
        <f>SUM(K213:L213)</f>
        <v>55</v>
      </c>
      <c r="N213" s="8"/>
      <c r="O213" s="8">
        <f>SUM(M213:N213)</f>
        <v>55</v>
      </c>
      <c r="P213" s="8"/>
      <c r="Q213" s="8">
        <f>SUM(O213:P213)</f>
        <v>55</v>
      </c>
      <c r="R213" s="8">
        <v>55</v>
      </c>
      <c r="S213" s="8"/>
      <c r="T213" s="8">
        <f>SUM(R213:S213)</f>
        <v>55</v>
      </c>
      <c r="U213" s="8"/>
      <c r="V213" s="8">
        <f>SUM(T213:U213)</f>
        <v>55</v>
      </c>
    </row>
    <row r="214" spans="1:22" ht="47.25" outlineLevel="3" collapsed="1" x14ac:dyDescent="0.25">
      <c r="A214" s="5" t="s">
        <v>130</v>
      </c>
      <c r="B214" s="5"/>
      <c r="C214" s="69" t="s">
        <v>131</v>
      </c>
      <c r="D214" s="4">
        <f t="shared" ref="D214:V215" si="338">D215</f>
        <v>22813.4</v>
      </c>
      <c r="E214" s="4">
        <f t="shared" si="338"/>
        <v>0</v>
      </c>
      <c r="F214" s="4">
        <f t="shared" si="338"/>
        <v>22813.4</v>
      </c>
      <c r="G214" s="4">
        <f t="shared" si="338"/>
        <v>363.33332999999999</v>
      </c>
      <c r="H214" s="4">
        <f t="shared" si="338"/>
        <v>23176.733329999999</v>
      </c>
      <c r="I214" s="4">
        <f t="shared" si="338"/>
        <v>524.20249000000001</v>
      </c>
      <c r="J214" s="4">
        <f t="shared" si="338"/>
        <v>23700.935819999999</v>
      </c>
      <c r="K214" s="4">
        <f t="shared" si="338"/>
        <v>21576.400000000001</v>
      </c>
      <c r="L214" s="4">
        <f t="shared" si="338"/>
        <v>0</v>
      </c>
      <c r="M214" s="4">
        <f t="shared" si="338"/>
        <v>21576.400000000001</v>
      </c>
      <c r="N214" s="4">
        <f t="shared" si="338"/>
        <v>0</v>
      </c>
      <c r="O214" s="4">
        <f t="shared" si="338"/>
        <v>21576.400000000001</v>
      </c>
      <c r="P214" s="4">
        <f t="shared" si="338"/>
        <v>0</v>
      </c>
      <c r="Q214" s="4">
        <f t="shared" si="338"/>
        <v>21576.400000000001</v>
      </c>
      <c r="R214" s="4">
        <f t="shared" si="338"/>
        <v>19554.900000000001</v>
      </c>
      <c r="S214" s="4">
        <f t="shared" si="338"/>
        <v>0</v>
      </c>
      <c r="T214" s="4">
        <f t="shared" si="338"/>
        <v>19554.900000000001</v>
      </c>
      <c r="U214" s="4">
        <f t="shared" si="338"/>
        <v>0</v>
      </c>
      <c r="V214" s="4">
        <f t="shared" si="338"/>
        <v>19554.900000000001</v>
      </c>
    </row>
    <row r="215" spans="1:22" ht="31.5" outlineLevel="4" x14ac:dyDescent="0.25">
      <c r="A215" s="5" t="s">
        <v>132</v>
      </c>
      <c r="B215" s="5"/>
      <c r="C215" s="69" t="s">
        <v>57</v>
      </c>
      <c r="D215" s="4">
        <f t="shared" si="338"/>
        <v>22813.4</v>
      </c>
      <c r="E215" s="4">
        <f t="shared" si="338"/>
        <v>0</v>
      </c>
      <c r="F215" s="4">
        <f t="shared" si="338"/>
        <v>22813.4</v>
      </c>
      <c r="G215" s="4">
        <f t="shared" si="338"/>
        <v>363.33332999999999</v>
      </c>
      <c r="H215" s="4">
        <f t="shared" si="338"/>
        <v>23176.733329999999</v>
      </c>
      <c r="I215" s="4">
        <f t="shared" si="338"/>
        <v>524.20249000000001</v>
      </c>
      <c r="J215" s="4">
        <f t="shared" si="338"/>
        <v>23700.935819999999</v>
      </c>
      <c r="K215" s="4">
        <f t="shared" si="338"/>
        <v>21576.400000000001</v>
      </c>
      <c r="L215" s="4">
        <f t="shared" si="338"/>
        <v>0</v>
      </c>
      <c r="M215" s="4">
        <f t="shared" si="338"/>
        <v>21576.400000000001</v>
      </c>
      <c r="N215" s="4">
        <f t="shared" si="338"/>
        <v>0</v>
      </c>
      <c r="O215" s="4">
        <f t="shared" si="338"/>
        <v>21576.400000000001</v>
      </c>
      <c r="P215" s="4">
        <f t="shared" si="338"/>
        <v>0</v>
      </c>
      <c r="Q215" s="4">
        <f t="shared" si="338"/>
        <v>21576.400000000001</v>
      </c>
      <c r="R215" s="4">
        <f t="shared" si="338"/>
        <v>19554.900000000001</v>
      </c>
      <c r="S215" s="4">
        <f t="shared" si="338"/>
        <v>0</v>
      </c>
      <c r="T215" s="4">
        <f t="shared" si="338"/>
        <v>19554.900000000001</v>
      </c>
      <c r="U215" s="4">
        <f t="shared" si="338"/>
        <v>0</v>
      </c>
      <c r="V215" s="4">
        <f t="shared" si="338"/>
        <v>19554.900000000001</v>
      </c>
    </row>
    <row r="216" spans="1:22" ht="15.75" outlineLevel="5" x14ac:dyDescent="0.25">
      <c r="A216" s="5" t="s">
        <v>133</v>
      </c>
      <c r="B216" s="5"/>
      <c r="C216" s="69" t="s">
        <v>134</v>
      </c>
      <c r="D216" s="4">
        <f>D217+D218+D219</f>
        <v>22813.4</v>
      </c>
      <c r="E216" s="4">
        <f t="shared" ref="E216:H216" si="339">E217+E218+E219</f>
        <v>0</v>
      </c>
      <c r="F216" s="4">
        <f t="shared" si="339"/>
        <v>22813.4</v>
      </c>
      <c r="G216" s="4">
        <f t="shared" si="339"/>
        <v>363.33332999999999</v>
      </c>
      <c r="H216" s="4">
        <f t="shared" si="339"/>
        <v>23176.733329999999</v>
      </c>
      <c r="I216" s="4">
        <f t="shared" ref="I216:J216" si="340">I217+I218+I219</f>
        <v>524.20249000000001</v>
      </c>
      <c r="J216" s="4">
        <f t="shared" si="340"/>
        <v>23700.935819999999</v>
      </c>
      <c r="K216" s="4">
        <f>K217+K218+K219</f>
        <v>21576.400000000001</v>
      </c>
      <c r="L216" s="4">
        <f t="shared" ref="L216:Q216" si="341">L217+L218+L219</f>
        <v>0</v>
      </c>
      <c r="M216" s="4">
        <f t="shared" si="341"/>
        <v>21576.400000000001</v>
      </c>
      <c r="N216" s="4">
        <f t="shared" si="341"/>
        <v>0</v>
      </c>
      <c r="O216" s="4">
        <f t="shared" si="341"/>
        <v>21576.400000000001</v>
      </c>
      <c r="P216" s="4">
        <f t="shared" si="341"/>
        <v>0</v>
      </c>
      <c r="Q216" s="4">
        <f t="shared" si="341"/>
        <v>21576.400000000001</v>
      </c>
      <c r="R216" s="4">
        <f>R217+R218+R219</f>
        <v>19554.900000000001</v>
      </c>
      <c r="S216" s="4">
        <f t="shared" ref="S216:V216" si="342">S217+S218+S219</f>
        <v>0</v>
      </c>
      <c r="T216" s="4">
        <f t="shared" si="342"/>
        <v>19554.900000000001</v>
      </c>
      <c r="U216" s="4">
        <f t="shared" si="342"/>
        <v>0</v>
      </c>
      <c r="V216" s="4">
        <f t="shared" si="342"/>
        <v>19554.900000000001</v>
      </c>
    </row>
    <row r="217" spans="1:22" ht="47.25" outlineLevel="7" x14ac:dyDescent="0.25">
      <c r="A217" s="13" t="s">
        <v>133</v>
      </c>
      <c r="B217" s="13" t="s">
        <v>8</v>
      </c>
      <c r="C217" s="67" t="s">
        <v>9</v>
      </c>
      <c r="D217" s="8">
        <v>20765.5</v>
      </c>
      <c r="E217" s="8"/>
      <c r="F217" s="8">
        <f t="shared" ref="F217:F219" si="343">SUM(D217:E217)</f>
        <v>20765.5</v>
      </c>
      <c r="G217" s="8"/>
      <c r="H217" s="8">
        <f t="shared" ref="H217:H219" si="344">SUM(F217:G217)</f>
        <v>20765.5</v>
      </c>
      <c r="I217" s="8">
        <v>524.20249000000001</v>
      </c>
      <c r="J217" s="8">
        <f t="shared" ref="J217:J219" si="345">SUM(H217:I217)</f>
        <v>21289.70249</v>
      </c>
      <c r="K217" s="8">
        <v>19766.5</v>
      </c>
      <c r="L217" s="8"/>
      <c r="M217" s="8">
        <f t="shared" ref="M217:M219" si="346">SUM(K217:L217)</f>
        <v>19766.5</v>
      </c>
      <c r="N217" s="8"/>
      <c r="O217" s="8">
        <f t="shared" ref="O217:O219" si="347">SUM(M217:N217)</f>
        <v>19766.5</v>
      </c>
      <c r="P217" s="8"/>
      <c r="Q217" s="8">
        <f t="shared" ref="Q217:Q219" si="348">SUM(O217:P217)</f>
        <v>19766.5</v>
      </c>
      <c r="R217" s="8">
        <v>17745</v>
      </c>
      <c r="S217" s="8"/>
      <c r="T217" s="8">
        <f t="shared" ref="T217:T219" si="349">SUM(R217:S217)</f>
        <v>17745</v>
      </c>
      <c r="U217" s="8"/>
      <c r="V217" s="8">
        <f t="shared" ref="V217:V219" si="350">SUM(T217:U217)</f>
        <v>17745</v>
      </c>
    </row>
    <row r="218" spans="1:22" ht="31.5" hidden="1" outlineLevel="7" x14ac:dyDescent="0.25">
      <c r="A218" s="13" t="s">
        <v>133</v>
      </c>
      <c r="B218" s="13" t="s">
        <v>11</v>
      </c>
      <c r="C218" s="67" t="s">
        <v>12</v>
      </c>
      <c r="D218" s="8">
        <v>2030.4</v>
      </c>
      <c r="E218" s="8"/>
      <c r="F218" s="8">
        <f t="shared" si="343"/>
        <v>2030.4</v>
      </c>
      <c r="G218" s="8">
        <v>363.33332999999999</v>
      </c>
      <c r="H218" s="8">
        <f t="shared" si="344"/>
        <v>2393.73333</v>
      </c>
      <c r="I218" s="8"/>
      <c r="J218" s="8">
        <f t="shared" si="345"/>
        <v>2393.73333</v>
      </c>
      <c r="K218" s="8">
        <v>1792.4</v>
      </c>
      <c r="L218" s="8"/>
      <c r="M218" s="8">
        <f t="shared" si="346"/>
        <v>1792.4</v>
      </c>
      <c r="N218" s="8"/>
      <c r="O218" s="8">
        <f t="shared" si="347"/>
        <v>1792.4</v>
      </c>
      <c r="P218" s="8"/>
      <c r="Q218" s="8">
        <f t="shared" si="348"/>
        <v>1792.4</v>
      </c>
      <c r="R218" s="8">
        <v>1792.4</v>
      </c>
      <c r="S218" s="8"/>
      <c r="T218" s="8">
        <f t="shared" si="349"/>
        <v>1792.4</v>
      </c>
      <c r="U218" s="8"/>
      <c r="V218" s="8">
        <f t="shared" si="350"/>
        <v>1792.4</v>
      </c>
    </row>
    <row r="219" spans="1:22" ht="15.75" hidden="1" outlineLevel="7" x14ac:dyDescent="0.25">
      <c r="A219" s="13" t="s">
        <v>133</v>
      </c>
      <c r="B219" s="13" t="s">
        <v>27</v>
      </c>
      <c r="C219" s="67" t="s">
        <v>28</v>
      </c>
      <c r="D219" s="8">
        <v>17.5</v>
      </c>
      <c r="E219" s="8"/>
      <c r="F219" s="8">
        <f t="shared" si="343"/>
        <v>17.5</v>
      </c>
      <c r="G219" s="8"/>
      <c r="H219" s="8">
        <f t="shared" si="344"/>
        <v>17.5</v>
      </c>
      <c r="I219" s="8"/>
      <c r="J219" s="8">
        <f t="shared" si="345"/>
        <v>17.5</v>
      </c>
      <c r="K219" s="8">
        <v>17.5</v>
      </c>
      <c r="L219" s="8"/>
      <c r="M219" s="8">
        <f t="shared" si="346"/>
        <v>17.5</v>
      </c>
      <c r="N219" s="8"/>
      <c r="O219" s="8">
        <f t="shared" si="347"/>
        <v>17.5</v>
      </c>
      <c r="P219" s="8"/>
      <c r="Q219" s="8">
        <f t="shared" si="348"/>
        <v>17.5</v>
      </c>
      <c r="R219" s="8">
        <v>17.5</v>
      </c>
      <c r="S219" s="8"/>
      <c r="T219" s="8">
        <f t="shared" si="349"/>
        <v>17.5</v>
      </c>
      <c r="U219" s="8"/>
      <c r="V219" s="8">
        <f t="shared" si="350"/>
        <v>17.5</v>
      </c>
    </row>
    <row r="220" spans="1:22" ht="31.5" outlineLevel="2" collapsed="1" x14ac:dyDescent="0.25">
      <c r="A220" s="5" t="s">
        <v>158</v>
      </c>
      <c r="B220" s="5"/>
      <c r="C220" s="69" t="s">
        <v>159</v>
      </c>
      <c r="D220" s="4">
        <f t="shared" ref="D220:V220" si="351">D221+D230+D241+D248</f>
        <v>64912.2</v>
      </c>
      <c r="E220" s="4">
        <f t="shared" si="351"/>
        <v>-7652.3207199999997</v>
      </c>
      <c r="F220" s="4">
        <f t="shared" si="351"/>
        <v>57259.879280000008</v>
      </c>
      <c r="G220" s="4">
        <f t="shared" si="351"/>
        <v>-222.79274999999998</v>
      </c>
      <c r="H220" s="4">
        <f t="shared" si="351"/>
        <v>57037.08653</v>
      </c>
      <c r="I220" s="4">
        <f t="shared" ref="I220:J220" si="352">I221+I230+I241+I248</f>
        <v>211</v>
      </c>
      <c r="J220" s="4">
        <f t="shared" si="352"/>
        <v>57248.08653</v>
      </c>
      <c r="K220" s="4">
        <f t="shared" si="351"/>
        <v>27668</v>
      </c>
      <c r="L220" s="4">
        <f t="shared" si="351"/>
        <v>0</v>
      </c>
      <c r="M220" s="4">
        <f t="shared" si="351"/>
        <v>27668</v>
      </c>
      <c r="N220" s="4">
        <f t="shared" si="351"/>
        <v>0</v>
      </c>
      <c r="O220" s="4">
        <f t="shared" si="351"/>
        <v>27668</v>
      </c>
      <c r="P220" s="4">
        <f t="shared" si="351"/>
        <v>0</v>
      </c>
      <c r="Q220" s="4">
        <f t="shared" si="351"/>
        <v>27668</v>
      </c>
      <c r="R220" s="4">
        <f t="shared" si="351"/>
        <v>26677.3</v>
      </c>
      <c r="S220" s="4">
        <f t="shared" si="351"/>
        <v>0</v>
      </c>
      <c r="T220" s="4">
        <f t="shared" si="351"/>
        <v>26677.3</v>
      </c>
      <c r="U220" s="4">
        <f t="shared" si="351"/>
        <v>0</v>
      </c>
      <c r="V220" s="4">
        <f t="shared" si="351"/>
        <v>26677.3</v>
      </c>
    </row>
    <row r="221" spans="1:22" ht="31.5" outlineLevel="3" x14ac:dyDescent="0.25">
      <c r="A221" s="5" t="s">
        <v>211</v>
      </c>
      <c r="B221" s="5"/>
      <c r="C221" s="69" t="s">
        <v>212</v>
      </c>
      <c r="D221" s="4">
        <f t="shared" ref="D221:V221" si="353">D222+D227</f>
        <v>1000</v>
      </c>
      <c r="E221" s="4">
        <f t="shared" si="353"/>
        <v>-500</v>
      </c>
      <c r="F221" s="4">
        <f t="shared" si="353"/>
        <v>500</v>
      </c>
      <c r="G221" s="4">
        <f t="shared" si="353"/>
        <v>0</v>
      </c>
      <c r="H221" s="4">
        <f t="shared" si="353"/>
        <v>500</v>
      </c>
      <c r="I221" s="4">
        <f t="shared" ref="I221:J221" si="354">I222+I227</f>
        <v>211</v>
      </c>
      <c r="J221" s="4">
        <f t="shared" si="354"/>
        <v>711</v>
      </c>
      <c r="K221" s="4">
        <f t="shared" si="353"/>
        <v>850</v>
      </c>
      <c r="L221" s="4">
        <f t="shared" si="353"/>
        <v>-600</v>
      </c>
      <c r="M221" s="4">
        <f t="shared" si="353"/>
        <v>250</v>
      </c>
      <c r="N221" s="4">
        <f t="shared" si="353"/>
        <v>0</v>
      </c>
      <c r="O221" s="4">
        <f t="shared" si="353"/>
        <v>250</v>
      </c>
      <c r="P221" s="4">
        <f t="shared" si="353"/>
        <v>0</v>
      </c>
      <c r="Q221" s="4">
        <f t="shared" si="353"/>
        <v>250</v>
      </c>
      <c r="R221" s="4">
        <f t="shared" si="353"/>
        <v>850</v>
      </c>
      <c r="S221" s="4">
        <f t="shared" si="353"/>
        <v>-600</v>
      </c>
      <c r="T221" s="4">
        <f t="shared" si="353"/>
        <v>250</v>
      </c>
      <c r="U221" s="4">
        <f t="shared" si="353"/>
        <v>0</v>
      </c>
      <c r="V221" s="4">
        <f t="shared" si="353"/>
        <v>250</v>
      </c>
    </row>
    <row r="222" spans="1:22" ht="31.5" outlineLevel="4" x14ac:dyDescent="0.2">
      <c r="A222" s="5" t="s">
        <v>213</v>
      </c>
      <c r="B222" s="5"/>
      <c r="C222" s="23" t="s">
        <v>680</v>
      </c>
      <c r="D222" s="4">
        <f t="shared" ref="D222:V223" si="355">D223</f>
        <v>700</v>
      </c>
      <c r="E222" s="4">
        <f>E223+E225</f>
        <v>-200</v>
      </c>
      <c r="F222" s="4">
        <f t="shared" ref="F222:T222" si="356">F223+F225</f>
        <v>500</v>
      </c>
      <c r="G222" s="4">
        <f>G223+G225</f>
        <v>0</v>
      </c>
      <c r="H222" s="4">
        <f t="shared" ref="H222:J222" si="357">H223+H225</f>
        <v>500</v>
      </c>
      <c r="I222" s="4">
        <f>I223+I225</f>
        <v>211</v>
      </c>
      <c r="J222" s="4">
        <f t="shared" si="357"/>
        <v>711</v>
      </c>
      <c r="K222" s="4">
        <f t="shared" si="356"/>
        <v>600</v>
      </c>
      <c r="L222" s="4">
        <f t="shared" si="356"/>
        <v>-350</v>
      </c>
      <c r="M222" s="4">
        <f t="shared" si="356"/>
        <v>250</v>
      </c>
      <c r="N222" s="4">
        <f>N223+N225</f>
        <v>0</v>
      </c>
      <c r="O222" s="4">
        <f t="shared" ref="O222" si="358">O223+O225</f>
        <v>250</v>
      </c>
      <c r="P222" s="4">
        <f>P223+P225</f>
        <v>0</v>
      </c>
      <c r="Q222" s="4">
        <f t="shared" ref="Q222" si="359">Q223+Q225</f>
        <v>250</v>
      </c>
      <c r="R222" s="4">
        <f t="shared" si="356"/>
        <v>600</v>
      </c>
      <c r="S222" s="4">
        <f t="shared" si="356"/>
        <v>-350</v>
      </c>
      <c r="T222" s="4">
        <f t="shared" si="356"/>
        <v>250</v>
      </c>
      <c r="U222" s="4">
        <f>U223+U225</f>
        <v>0</v>
      </c>
      <c r="V222" s="4">
        <f t="shared" ref="V222" si="360">V223+V225</f>
        <v>250</v>
      </c>
    </row>
    <row r="223" spans="1:22" ht="15.75" hidden="1" outlineLevel="5" x14ac:dyDescent="0.25">
      <c r="A223" s="5" t="s">
        <v>214</v>
      </c>
      <c r="B223" s="5"/>
      <c r="C223" s="69" t="s">
        <v>215</v>
      </c>
      <c r="D223" s="4">
        <f t="shared" si="355"/>
        <v>700</v>
      </c>
      <c r="E223" s="4">
        <f t="shared" si="355"/>
        <v>-700</v>
      </c>
      <c r="F223" s="4">
        <f t="shared" si="355"/>
        <v>0</v>
      </c>
      <c r="G223" s="4">
        <f t="shared" si="355"/>
        <v>0</v>
      </c>
      <c r="H223" s="4">
        <f t="shared" si="355"/>
        <v>0</v>
      </c>
      <c r="I223" s="4">
        <f t="shared" si="355"/>
        <v>0</v>
      </c>
      <c r="J223" s="4">
        <f t="shared" si="355"/>
        <v>0</v>
      </c>
      <c r="K223" s="4">
        <f t="shared" si="355"/>
        <v>600</v>
      </c>
      <c r="L223" s="4">
        <f t="shared" si="355"/>
        <v>-600</v>
      </c>
      <c r="M223" s="4">
        <f t="shared" si="355"/>
        <v>0</v>
      </c>
      <c r="N223" s="4">
        <f t="shared" si="355"/>
        <v>0</v>
      </c>
      <c r="O223" s="4">
        <f t="shared" si="355"/>
        <v>0</v>
      </c>
      <c r="P223" s="4">
        <f t="shared" si="355"/>
        <v>0</v>
      </c>
      <c r="Q223" s="4">
        <f t="shared" si="355"/>
        <v>0</v>
      </c>
      <c r="R223" s="4">
        <f t="shared" si="355"/>
        <v>600</v>
      </c>
      <c r="S223" s="4">
        <f t="shared" si="355"/>
        <v>-600</v>
      </c>
      <c r="T223" s="4">
        <f t="shared" si="355"/>
        <v>0</v>
      </c>
      <c r="U223" s="4">
        <f t="shared" si="355"/>
        <v>0</v>
      </c>
      <c r="V223" s="4">
        <f t="shared" si="355"/>
        <v>0</v>
      </c>
    </row>
    <row r="224" spans="1:22" ht="31.5" hidden="1" outlineLevel="7" x14ac:dyDescent="0.25">
      <c r="A224" s="13" t="s">
        <v>214</v>
      </c>
      <c r="B224" s="13" t="s">
        <v>92</v>
      </c>
      <c r="C224" s="67" t="s">
        <v>93</v>
      </c>
      <c r="D224" s="8">
        <v>700</v>
      </c>
      <c r="E224" s="8">
        <v>-700</v>
      </c>
      <c r="F224" s="8">
        <f t="shared" ref="F224" si="361">SUM(D224:E224)</f>
        <v>0</v>
      </c>
      <c r="G224" s="8"/>
      <c r="H224" s="8">
        <f t="shared" ref="H224" si="362">SUM(F224:G224)</f>
        <v>0</v>
      </c>
      <c r="I224" s="8"/>
      <c r="J224" s="8">
        <f t="shared" ref="J224" si="363">SUM(H224:I224)</f>
        <v>0</v>
      </c>
      <c r="K224" s="8">
        <v>600</v>
      </c>
      <c r="L224" s="8">
        <v>-600</v>
      </c>
      <c r="M224" s="8">
        <f t="shared" ref="M224" si="364">SUM(K224:L224)</f>
        <v>0</v>
      </c>
      <c r="N224" s="8"/>
      <c r="O224" s="8">
        <f t="shared" ref="O224" si="365">SUM(M224:N224)</f>
        <v>0</v>
      </c>
      <c r="P224" s="8"/>
      <c r="Q224" s="8">
        <f t="shared" ref="Q224" si="366">SUM(O224:P224)</f>
        <v>0</v>
      </c>
      <c r="R224" s="8">
        <v>600</v>
      </c>
      <c r="S224" s="8">
        <v>-600</v>
      </c>
      <c r="T224" s="8">
        <f t="shared" ref="T224" si="367">SUM(R224:S224)</f>
        <v>0</v>
      </c>
      <c r="U224" s="8"/>
      <c r="V224" s="8">
        <f t="shared" ref="V224" si="368">SUM(T224:U224)</f>
        <v>0</v>
      </c>
    </row>
    <row r="225" spans="1:22" ht="15.75" outlineLevel="5" collapsed="1" x14ac:dyDescent="0.25">
      <c r="A225" s="5" t="s">
        <v>679</v>
      </c>
      <c r="B225" s="5"/>
      <c r="C225" s="69" t="s">
        <v>219</v>
      </c>
      <c r="D225" s="4">
        <f t="shared" ref="D225:V228" si="369">D226</f>
        <v>0</v>
      </c>
      <c r="E225" s="4">
        <f t="shared" si="369"/>
        <v>500</v>
      </c>
      <c r="F225" s="4">
        <f t="shared" si="369"/>
        <v>500</v>
      </c>
      <c r="G225" s="4">
        <f t="shared" si="369"/>
        <v>0</v>
      </c>
      <c r="H225" s="4">
        <f t="shared" si="369"/>
        <v>500</v>
      </c>
      <c r="I225" s="4">
        <f t="shared" si="369"/>
        <v>211</v>
      </c>
      <c r="J225" s="4">
        <f t="shared" si="369"/>
        <v>711</v>
      </c>
      <c r="K225" s="4">
        <f t="shared" si="369"/>
        <v>0</v>
      </c>
      <c r="L225" s="4">
        <f t="shared" si="369"/>
        <v>250</v>
      </c>
      <c r="M225" s="4">
        <f t="shared" si="369"/>
        <v>250</v>
      </c>
      <c r="N225" s="4">
        <f t="shared" si="369"/>
        <v>0</v>
      </c>
      <c r="O225" s="4">
        <f t="shared" si="369"/>
        <v>250</v>
      </c>
      <c r="P225" s="4">
        <f t="shared" si="369"/>
        <v>0</v>
      </c>
      <c r="Q225" s="4">
        <f t="shared" si="369"/>
        <v>250</v>
      </c>
      <c r="R225" s="4">
        <f t="shared" si="369"/>
        <v>0</v>
      </c>
      <c r="S225" s="4">
        <f t="shared" si="369"/>
        <v>250</v>
      </c>
      <c r="T225" s="4">
        <f t="shared" si="369"/>
        <v>250</v>
      </c>
      <c r="U225" s="4">
        <f t="shared" si="369"/>
        <v>0</v>
      </c>
      <c r="V225" s="4">
        <f t="shared" si="369"/>
        <v>250</v>
      </c>
    </row>
    <row r="226" spans="1:22" ht="15.75" outlineLevel="7" x14ac:dyDescent="0.25">
      <c r="A226" s="13" t="s">
        <v>679</v>
      </c>
      <c r="B226" s="13" t="s">
        <v>27</v>
      </c>
      <c r="C226" s="67" t="s">
        <v>28</v>
      </c>
      <c r="D226" s="8"/>
      <c r="E226" s="8">
        <v>500</v>
      </c>
      <c r="F226" s="8">
        <f t="shared" ref="F226" si="370">SUM(D226:E226)</f>
        <v>500</v>
      </c>
      <c r="G226" s="8"/>
      <c r="H226" s="8">
        <f t="shared" ref="H226" si="371">SUM(F226:G226)</f>
        <v>500</v>
      </c>
      <c r="I226" s="8">
        <v>211</v>
      </c>
      <c r="J226" s="8">
        <f t="shared" ref="J226" si="372">SUM(H226:I226)</f>
        <v>711</v>
      </c>
      <c r="K226" s="8"/>
      <c r="L226" s="8">
        <v>250</v>
      </c>
      <c r="M226" s="8">
        <f t="shared" ref="M226" si="373">SUM(K226:L226)</f>
        <v>250</v>
      </c>
      <c r="N226" s="8"/>
      <c r="O226" s="8">
        <f t="shared" ref="O226" si="374">SUM(M226:N226)</f>
        <v>250</v>
      </c>
      <c r="P226" s="8"/>
      <c r="Q226" s="8">
        <f t="shared" ref="Q226" si="375">SUM(O226:P226)</f>
        <v>250</v>
      </c>
      <c r="R226" s="8"/>
      <c r="S226" s="8">
        <v>250</v>
      </c>
      <c r="T226" s="8">
        <f t="shared" ref="T226" si="376">SUM(R226:S226)</f>
        <v>250</v>
      </c>
      <c r="U226" s="8"/>
      <c r="V226" s="8">
        <f t="shared" ref="V226" si="377">SUM(T226:U226)</f>
        <v>250</v>
      </c>
    </row>
    <row r="227" spans="1:22" ht="31.5" hidden="1" outlineLevel="4" x14ac:dyDescent="0.25">
      <c r="A227" s="5" t="s">
        <v>216</v>
      </c>
      <c r="B227" s="5"/>
      <c r="C227" s="69" t="s">
        <v>217</v>
      </c>
      <c r="D227" s="4">
        <f t="shared" si="369"/>
        <v>300</v>
      </c>
      <c r="E227" s="4">
        <f t="shared" si="369"/>
        <v>-300</v>
      </c>
      <c r="F227" s="4">
        <f t="shared" si="369"/>
        <v>0</v>
      </c>
      <c r="G227" s="4">
        <f t="shared" si="369"/>
        <v>0</v>
      </c>
      <c r="H227" s="4">
        <f t="shared" si="369"/>
        <v>0</v>
      </c>
      <c r="I227" s="4">
        <f t="shared" si="369"/>
        <v>0</v>
      </c>
      <c r="J227" s="4">
        <f t="shared" si="369"/>
        <v>0</v>
      </c>
      <c r="K227" s="4">
        <f t="shared" si="369"/>
        <v>250</v>
      </c>
      <c r="L227" s="4">
        <f t="shared" si="369"/>
        <v>-250</v>
      </c>
      <c r="M227" s="4">
        <f t="shared" si="369"/>
        <v>0</v>
      </c>
      <c r="N227" s="4">
        <f t="shared" si="369"/>
        <v>0</v>
      </c>
      <c r="O227" s="4">
        <f t="shared" si="369"/>
        <v>0</v>
      </c>
      <c r="P227" s="4">
        <f t="shared" si="369"/>
        <v>0</v>
      </c>
      <c r="Q227" s="4">
        <f t="shared" si="369"/>
        <v>0</v>
      </c>
      <c r="R227" s="4">
        <f t="shared" si="369"/>
        <v>250</v>
      </c>
      <c r="S227" s="4">
        <f t="shared" si="369"/>
        <v>-250</v>
      </c>
      <c r="T227" s="4">
        <f t="shared" si="369"/>
        <v>0</v>
      </c>
      <c r="U227" s="4">
        <f t="shared" si="369"/>
        <v>0</v>
      </c>
      <c r="V227" s="4">
        <f t="shared" si="369"/>
        <v>0</v>
      </c>
    </row>
    <row r="228" spans="1:22" ht="15.75" hidden="1" outlineLevel="5" x14ac:dyDescent="0.25">
      <c r="A228" s="5" t="s">
        <v>218</v>
      </c>
      <c r="B228" s="5"/>
      <c r="C228" s="69" t="s">
        <v>219</v>
      </c>
      <c r="D228" s="4">
        <f t="shared" si="369"/>
        <v>300</v>
      </c>
      <c r="E228" s="4">
        <f t="shared" si="369"/>
        <v>-300</v>
      </c>
      <c r="F228" s="4">
        <f t="shared" si="369"/>
        <v>0</v>
      </c>
      <c r="G228" s="4">
        <f t="shared" si="369"/>
        <v>0</v>
      </c>
      <c r="H228" s="4">
        <f t="shared" si="369"/>
        <v>0</v>
      </c>
      <c r="I228" s="4">
        <f t="shared" si="369"/>
        <v>0</v>
      </c>
      <c r="J228" s="4">
        <f t="shared" si="369"/>
        <v>0</v>
      </c>
      <c r="K228" s="4">
        <f t="shared" si="369"/>
        <v>250</v>
      </c>
      <c r="L228" s="4">
        <f t="shared" si="369"/>
        <v>-250</v>
      </c>
      <c r="M228" s="4">
        <f t="shared" si="369"/>
        <v>0</v>
      </c>
      <c r="N228" s="4">
        <f t="shared" si="369"/>
        <v>0</v>
      </c>
      <c r="O228" s="4">
        <f t="shared" si="369"/>
        <v>0</v>
      </c>
      <c r="P228" s="4">
        <f t="shared" si="369"/>
        <v>0</v>
      </c>
      <c r="Q228" s="4">
        <f t="shared" si="369"/>
        <v>0</v>
      </c>
      <c r="R228" s="4">
        <f t="shared" si="369"/>
        <v>250</v>
      </c>
      <c r="S228" s="4">
        <f t="shared" si="369"/>
        <v>-250</v>
      </c>
      <c r="T228" s="4">
        <f t="shared" si="369"/>
        <v>0</v>
      </c>
      <c r="U228" s="4">
        <f t="shared" si="369"/>
        <v>0</v>
      </c>
      <c r="V228" s="4">
        <f t="shared" si="369"/>
        <v>0</v>
      </c>
    </row>
    <row r="229" spans="1:22" ht="15.75" hidden="1" outlineLevel="7" x14ac:dyDescent="0.25">
      <c r="A229" s="13" t="s">
        <v>218</v>
      </c>
      <c r="B229" s="13" t="s">
        <v>27</v>
      </c>
      <c r="C229" s="67" t="s">
        <v>28</v>
      </c>
      <c r="D229" s="8">
        <v>300</v>
      </c>
      <c r="E229" s="8">
        <v>-300</v>
      </c>
      <c r="F229" s="8">
        <f t="shared" ref="F229" si="378">SUM(D229:E229)</f>
        <v>0</v>
      </c>
      <c r="G229" s="8"/>
      <c r="H229" s="8">
        <f t="shared" ref="H229" si="379">SUM(F229:G229)</f>
        <v>0</v>
      </c>
      <c r="I229" s="8"/>
      <c r="J229" s="8">
        <f t="shared" ref="J229" si="380">SUM(H229:I229)</f>
        <v>0</v>
      </c>
      <c r="K229" s="8">
        <v>250</v>
      </c>
      <c r="L229" s="8">
        <v>-250</v>
      </c>
      <c r="M229" s="8">
        <f t="shared" ref="M229" si="381">SUM(K229:L229)</f>
        <v>0</v>
      </c>
      <c r="N229" s="8"/>
      <c r="O229" s="8">
        <f t="shared" ref="O229" si="382">SUM(M229:N229)</f>
        <v>0</v>
      </c>
      <c r="P229" s="8"/>
      <c r="Q229" s="8">
        <f t="shared" ref="Q229" si="383">SUM(O229:P229)</f>
        <v>0</v>
      </c>
      <c r="R229" s="8">
        <v>250</v>
      </c>
      <c r="S229" s="8">
        <v>-250</v>
      </c>
      <c r="T229" s="8">
        <f t="shared" ref="T229" si="384">SUM(R229:S229)</f>
        <v>0</v>
      </c>
      <c r="U229" s="8"/>
      <c r="V229" s="8">
        <f t="shared" ref="V229" si="385">SUM(T229:U229)</f>
        <v>0</v>
      </c>
    </row>
    <row r="230" spans="1:22" ht="47.25" hidden="1" outlineLevel="7" x14ac:dyDescent="0.25">
      <c r="A230" s="5" t="s">
        <v>368</v>
      </c>
      <c r="B230" s="5"/>
      <c r="C230" s="69" t="s">
        <v>369</v>
      </c>
      <c r="D230" s="4">
        <f>D231+D234</f>
        <v>35274.299999999996</v>
      </c>
      <c r="E230" s="4">
        <f t="shared" ref="E230:V230" si="386">E231+E234</f>
        <v>-9002.3207199999997</v>
      </c>
      <c r="F230" s="4">
        <f t="shared" si="386"/>
        <v>26271.97928</v>
      </c>
      <c r="G230" s="4">
        <f t="shared" si="386"/>
        <v>17.63334</v>
      </c>
      <c r="H230" s="4">
        <f t="shared" si="386"/>
        <v>26289.61262</v>
      </c>
      <c r="I230" s="4">
        <f t="shared" ref="I230:J230" si="387">I231+I234</f>
        <v>0</v>
      </c>
      <c r="J230" s="4">
        <f t="shared" si="387"/>
        <v>26289.61262</v>
      </c>
      <c r="K230" s="4">
        <f t="shared" si="386"/>
        <v>1395</v>
      </c>
      <c r="L230" s="4">
        <f t="shared" si="386"/>
        <v>0</v>
      </c>
      <c r="M230" s="4">
        <f t="shared" si="386"/>
        <v>1395</v>
      </c>
      <c r="N230" s="4">
        <f t="shared" si="386"/>
        <v>0</v>
      </c>
      <c r="O230" s="4">
        <f t="shared" si="386"/>
        <v>1395</v>
      </c>
      <c r="P230" s="4">
        <f t="shared" si="386"/>
        <v>0</v>
      </c>
      <c r="Q230" s="4">
        <f t="shared" si="386"/>
        <v>1395</v>
      </c>
      <c r="R230" s="4">
        <f t="shared" si="386"/>
        <v>1395</v>
      </c>
      <c r="S230" s="4">
        <f t="shared" si="386"/>
        <v>0</v>
      </c>
      <c r="T230" s="4">
        <f t="shared" si="386"/>
        <v>1395</v>
      </c>
      <c r="U230" s="4">
        <f t="shared" si="386"/>
        <v>0</v>
      </c>
      <c r="V230" s="4">
        <f t="shared" si="386"/>
        <v>1395</v>
      </c>
    </row>
    <row r="231" spans="1:22" ht="31.5" hidden="1" outlineLevel="4" x14ac:dyDescent="0.25">
      <c r="A231" s="5" t="s">
        <v>370</v>
      </c>
      <c r="B231" s="5"/>
      <c r="C231" s="69" t="s">
        <v>371</v>
      </c>
      <c r="D231" s="4">
        <f t="shared" ref="D231:V232" si="388">D232</f>
        <v>917.2</v>
      </c>
      <c r="E231" s="4">
        <f t="shared" si="388"/>
        <v>0</v>
      </c>
      <c r="F231" s="4">
        <f t="shared" si="388"/>
        <v>917.2</v>
      </c>
      <c r="G231" s="4">
        <f t="shared" si="388"/>
        <v>17.63334</v>
      </c>
      <c r="H231" s="4">
        <f t="shared" si="388"/>
        <v>934.83334000000002</v>
      </c>
      <c r="I231" s="4">
        <f t="shared" si="388"/>
        <v>0</v>
      </c>
      <c r="J231" s="4">
        <f t="shared" si="388"/>
        <v>934.83334000000002</v>
      </c>
      <c r="K231" s="4">
        <f t="shared" si="388"/>
        <v>825</v>
      </c>
      <c r="L231" s="4">
        <f t="shared" si="388"/>
        <v>0</v>
      </c>
      <c r="M231" s="4">
        <f t="shared" si="388"/>
        <v>825</v>
      </c>
      <c r="N231" s="4">
        <f t="shared" si="388"/>
        <v>0</v>
      </c>
      <c r="O231" s="4">
        <f t="shared" si="388"/>
        <v>825</v>
      </c>
      <c r="P231" s="4">
        <f t="shared" si="388"/>
        <v>0</v>
      </c>
      <c r="Q231" s="4">
        <f t="shared" si="388"/>
        <v>825</v>
      </c>
      <c r="R231" s="4">
        <f t="shared" si="388"/>
        <v>825</v>
      </c>
      <c r="S231" s="4">
        <f t="shared" si="388"/>
        <v>0</v>
      </c>
      <c r="T231" s="4">
        <f t="shared" si="388"/>
        <v>825</v>
      </c>
      <c r="U231" s="4">
        <f t="shared" si="388"/>
        <v>0</v>
      </c>
      <c r="V231" s="4">
        <f t="shared" si="388"/>
        <v>825</v>
      </c>
    </row>
    <row r="232" spans="1:22" ht="15.75" hidden="1" outlineLevel="5" x14ac:dyDescent="0.25">
      <c r="A232" s="5" t="s">
        <v>372</v>
      </c>
      <c r="B232" s="5"/>
      <c r="C232" s="69" t="s">
        <v>373</v>
      </c>
      <c r="D232" s="4">
        <f t="shared" si="388"/>
        <v>917.2</v>
      </c>
      <c r="E232" s="4">
        <f t="shared" si="388"/>
        <v>0</v>
      </c>
      <c r="F232" s="4">
        <f t="shared" si="388"/>
        <v>917.2</v>
      </c>
      <c r="G232" s="4">
        <f t="shared" si="388"/>
        <v>17.63334</v>
      </c>
      <c r="H232" s="4">
        <f t="shared" si="388"/>
        <v>934.83334000000002</v>
      </c>
      <c r="I232" s="4">
        <f t="shared" si="388"/>
        <v>0</v>
      </c>
      <c r="J232" s="4">
        <f t="shared" si="388"/>
        <v>934.83334000000002</v>
      </c>
      <c r="K232" s="4">
        <f t="shared" si="388"/>
        <v>825</v>
      </c>
      <c r="L232" s="4">
        <f t="shared" si="388"/>
        <v>0</v>
      </c>
      <c r="M232" s="4">
        <f t="shared" si="388"/>
        <v>825</v>
      </c>
      <c r="N232" s="4">
        <f t="shared" si="388"/>
        <v>0</v>
      </c>
      <c r="O232" s="4">
        <f t="shared" si="388"/>
        <v>825</v>
      </c>
      <c r="P232" s="4">
        <f t="shared" si="388"/>
        <v>0</v>
      </c>
      <c r="Q232" s="4">
        <f t="shared" si="388"/>
        <v>825</v>
      </c>
      <c r="R232" s="4">
        <f t="shared" si="388"/>
        <v>825</v>
      </c>
      <c r="S232" s="4">
        <f t="shared" si="388"/>
        <v>0</v>
      </c>
      <c r="T232" s="4">
        <f t="shared" si="388"/>
        <v>825</v>
      </c>
      <c r="U232" s="4">
        <f t="shared" si="388"/>
        <v>0</v>
      </c>
      <c r="V232" s="4">
        <f t="shared" si="388"/>
        <v>825</v>
      </c>
    </row>
    <row r="233" spans="1:22" ht="31.5" hidden="1" outlineLevel="7" x14ac:dyDescent="0.25">
      <c r="A233" s="13" t="s">
        <v>372</v>
      </c>
      <c r="B233" s="13" t="s">
        <v>11</v>
      </c>
      <c r="C233" s="67" t="s">
        <v>12</v>
      </c>
      <c r="D233" s="8">
        <v>917.2</v>
      </c>
      <c r="E233" s="8"/>
      <c r="F233" s="8">
        <f t="shared" ref="F233" si="389">SUM(D233:E233)</f>
        <v>917.2</v>
      </c>
      <c r="G233" s="8">
        <v>17.63334</v>
      </c>
      <c r="H233" s="8">
        <f t="shared" ref="H233" si="390">SUM(F233:G233)</f>
        <v>934.83334000000002</v>
      </c>
      <c r="I233" s="8"/>
      <c r="J233" s="8">
        <f t="shared" ref="J233" si="391">SUM(H233:I233)</f>
        <v>934.83334000000002</v>
      </c>
      <c r="K233" s="8">
        <v>825</v>
      </c>
      <c r="L233" s="8"/>
      <c r="M233" s="8">
        <f t="shared" ref="M233" si="392">SUM(K233:L233)</f>
        <v>825</v>
      </c>
      <c r="N233" s="8"/>
      <c r="O233" s="8">
        <f t="shared" ref="O233" si="393">SUM(M233:N233)</f>
        <v>825</v>
      </c>
      <c r="P233" s="8"/>
      <c r="Q233" s="8">
        <f t="shared" ref="Q233" si="394">SUM(O233:P233)</f>
        <v>825</v>
      </c>
      <c r="R233" s="8">
        <v>825</v>
      </c>
      <c r="S233" s="8"/>
      <c r="T233" s="8">
        <f t="shared" ref="T233" si="395">SUM(R233:S233)</f>
        <v>825</v>
      </c>
      <c r="U233" s="8"/>
      <c r="V233" s="8">
        <f t="shared" ref="V233" si="396">SUM(T233:U233)</f>
        <v>825</v>
      </c>
    </row>
    <row r="234" spans="1:22" ht="31.5" hidden="1" outlineLevel="4" x14ac:dyDescent="0.25">
      <c r="A234" s="5" t="s">
        <v>374</v>
      </c>
      <c r="B234" s="5"/>
      <c r="C234" s="69" t="s">
        <v>375</v>
      </c>
      <c r="D234" s="4">
        <f>D235+D237+D239</f>
        <v>34357.1</v>
      </c>
      <c r="E234" s="4">
        <f t="shared" ref="E234:H234" si="397">E235+E237+E239</f>
        <v>-9002.3207199999997</v>
      </c>
      <c r="F234" s="4">
        <f t="shared" si="397"/>
        <v>25354.779279999999</v>
      </c>
      <c r="G234" s="4">
        <f t="shared" si="397"/>
        <v>0</v>
      </c>
      <c r="H234" s="4">
        <f t="shared" si="397"/>
        <v>25354.779279999999</v>
      </c>
      <c r="I234" s="4">
        <f t="shared" ref="I234:J234" si="398">I235+I237+I239</f>
        <v>0</v>
      </c>
      <c r="J234" s="4">
        <f t="shared" si="398"/>
        <v>25354.779279999999</v>
      </c>
      <c r="K234" s="4">
        <f>K235+K237+K239</f>
        <v>570</v>
      </c>
      <c r="L234" s="4">
        <f t="shared" ref="L234:Q234" si="399">L235+L237+L239</f>
        <v>0</v>
      </c>
      <c r="M234" s="4">
        <f t="shared" si="399"/>
        <v>570</v>
      </c>
      <c r="N234" s="4">
        <f t="shared" si="399"/>
        <v>0</v>
      </c>
      <c r="O234" s="4">
        <f t="shared" si="399"/>
        <v>570</v>
      </c>
      <c r="P234" s="4">
        <f t="shared" si="399"/>
        <v>0</v>
      </c>
      <c r="Q234" s="4">
        <f t="shared" si="399"/>
        <v>570</v>
      </c>
      <c r="R234" s="4">
        <f>R235+R237+R239</f>
        <v>570</v>
      </c>
      <c r="S234" s="4">
        <f t="shared" ref="S234:V234" si="400">S235+S237+S239</f>
        <v>0</v>
      </c>
      <c r="T234" s="4">
        <f t="shared" si="400"/>
        <v>570</v>
      </c>
      <c r="U234" s="4">
        <f t="shared" si="400"/>
        <v>0</v>
      </c>
      <c r="V234" s="4">
        <f t="shared" si="400"/>
        <v>570</v>
      </c>
    </row>
    <row r="235" spans="1:22" ht="15.75" hidden="1" outlineLevel="5" x14ac:dyDescent="0.25">
      <c r="A235" s="5" t="s">
        <v>376</v>
      </c>
      <c r="B235" s="5"/>
      <c r="C235" s="69" t="s">
        <v>377</v>
      </c>
      <c r="D235" s="4">
        <f>D236</f>
        <v>570</v>
      </c>
      <c r="E235" s="4">
        <f t="shared" ref="E235:J235" si="401">E236</f>
        <v>0</v>
      </c>
      <c r="F235" s="4">
        <f t="shared" si="401"/>
        <v>570</v>
      </c>
      <c r="G235" s="4">
        <f t="shared" si="401"/>
        <v>0</v>
      </c>
      <c r="H235" s="4">
        <f t="shared" si="401"/>
        <v>570</v>
      </c>
      <c r="I235" s="4">
        <f t="shared" si="401"/>
        <v>0</v>
      </c>
      <c r="J235" s="4">
        <f t="shared" si="401"/>
        <v>570</v>
      </c>
      <c r="K235" s="4">
        <f>K236</f>
        <v>570</v>
      </c>
      <c r="L235" s="4">
        <f t="shared" ref="L235:Q235" si="402">L236</f>
        <v>0</v>
      </c>
      <c r="M235" s="4">
        <f t="shared" si="402"/>
        <v>570</v>
      </c>
      <c r="N235" s="4">
        <f t="shared" si="402"/>
        <v>0</v>
      </c>
      <c r="O235" s="4">
        <f t="shared" si="402"/>
        <v>570</v>
      </c>
      <c r="P235" s="4">
        <f t="shared" si="402"/>
        <v>0</v>
      </c>
      <c r="Q235" s="4">
        <f t="shared" si="402"/>
        <v>570</v>
      </c>
      <c r="R235" s="4">
        <f>R236</f>
        <v>570</v>
      </c>
      <c r="S235" s="4">
        <f t="shared" ref="S235:V235" si="403">S236</f>
        <v>0</v>
      </c>
      <c r="T235" s="4">
        <f t="shared" si="403"/>
        <v>570</v>
      </c>
      <c r="U235" s="4">
        <f t="shared" si="403"/>
        <v>0</v>
      </c>
      <c r="V235" s="4">
        <f t="shared" si="403"/>
        <v>570</v>
      </c>
    </row>
    <row r="236" spans="1:22" ht="31.5" hidden="1" outlineLevel="7" x14ac:dyDescent="0.25">
      <c r="A236" s="13" t="s">
        <v>376</v>
      </c>
      <c r="B236" s="13" t="s">
        <v>11</v>
      </c>
      <c r="C236" s="67" t="s">
        <v>12</v>
      </c>
      <c r="D236" s="8">
        <v>570</v>
      </c>
      <c r="E236" s="8"/>
      <c r="F236" s="8">
        <f t="shared" ref="F236" si="404">SUM(D236:E236)</f>
        <v>570</v>
      </c>
      <c r="G236" s="8"/>
      <c r="H236" s="8">
        <f t="shared" ref="H236" si="405">SUM(F236:G236)</f>
        <v>570</v>
      </c>
      <c r="I236" s="8"/>
      <c r="J236" s="8">
        <f t="shared" ref="J236" si="406">SUM(H236:I236)</f>
        <v>570</v>
      </c>
      <c r="K236" s="8">
        <v>570</v>
      </c>
      <c r="L236" s="8"/>
      <c r="M236" s="8">
        <f t="shared" ref="M236" si="407">SUM(K236:L236)</f>
        <v>570</v>
      </c>
      <c r="N236" s="8"/>
      <c r="O236" s="8">
        <f t="shared" ref="O236" si="408">SUM(M236:N236)</f>
        <v>570</v>
      </c>
      <c r="P236" s="8"/>
      <c r="Q236" s="8">
        <f t="shared" ref="Q236" si="409">SUM(O236:P236)</f>
        <v>570</v>
      </c>
      <c r="R236" s="8">
        <v>570</v>
      </c>
      <c r="S236" s="8"/>
      <c r="T236" s="8">
        <f t="shared" ref="T236" si="410">SUM(R236:S236)</f>
        <v>570</v>
      </c>
      <c r="U236" s="8"/>
      <c r="V236" s="8">
        <f t="shared" ref="V236" si="411">SUM(T236:U236)</f>
        <v>570</v>
      </c>
    </row>
    <row r="237" spans="1:22" s="111" customFormat="1" ht="31.5" hidden="1" outlineLevel="5" x14ac:dyDescent="0.25">
      <c r="A237" s="110" t="s">
        <v>378</v>
      </c>
      <c r="B237" s="110"/>
      <c r="C237" s="73" t="s">
        <v>556</v>
      </c>
      <c r="D237" s="54">
        <f>D238</f>
        <v>5068.1000000000004</v>
      </c>
      <c r="E237" s="54">
        <f t="shared" ref="E237:J237" si="412">E238</f>
        <v>-1350.3481099999999</v>
      </c>
      <c r="F237" s="54">
        <f t="shared" si="412"/>
        <v>3717.7518900000005</v>
      </c>
      <c r="G237" s="54">
        <f t="shared" si="412"/>
        <v>0</v>
      </c>
      <c r="H237" s="54">
        <f t="shared" si="412"/>
        <v>3717.7518900000005</v>
      </c>
      <c r="I237" s="54">
        <f t="shared" si="412"/>
        <v>0</v>
      </c>
      <c r="J237" s="54">
        <f t="shared" si="412"/>
        <v>3717.7518900000005</v>
      </c>
      <c r="K237" s="54">
        <f>K238</f>
        <v>0</v>
      </c>
      <c r="L237" s="54">
        <f t="shared" ref="L237" si="413">L238</f>
        <v>0</v>
      </c>
      <c r="M237" s="54"/>
      <c r="N237" s="54">
        <f t="shared" ref="N237:Q237" si="414">N238</f>
        <v>0</v>
      </c>
      <c r="O237" s="54">
        <f t="shared" si="414"/>
        <v>0</v>
      </c>
      <c r="P237" s="54">
        <f t="shared" si="414"/>
        <v>0</v>
      </c>
      <c r="Q237" s="54">
        <f t="shared" si="414"/>
        <v>0</v>
      </c>
      <c r="R237" s="54">
        <f>R238</f>
        <v>0</v>
      </c>
      <c r="S237" s="54">
        <f t="shared" ref="S237" si="415">S238</f>
        <v>0</v>
      </c>
      <c r="T237" s="54"/>
      <c r="U237" s="54">
        <f t="shared" ref="U237:V237" si="416">U238</f>
        <v>0</v>
      </c>
      <c r="V237" s="54">
        <f t="shared" si="416"/>
        <v>0</v>
      </c>
    </row>
    <row r="238" spans="1:22" s="111" customFormat="1" ht="31.5" hidden="1" outlineLevel="7" x14ac:dyDescent="0.25">
      <c r="A238" s="112" t="s">
        <v>378</v>
      </c>
      <c r="B238" s="112" t="s">
        <v>11</v>
      </c>
      <c r="C238" s="74" t="s">
        <v>12</v>
      </c>
      <c r="D238" s="56">
        <v>5068.1000000000004</v>
      </c>
      <c r="E238" s="8">
        <v>-1350.3481099999999</v>
      </c>
      <c r="F238" s="8">
        <f t="shared" ref="F238" si="417">SUM(D238:E238)</f>
        <v>3717.7518900000005</v>
      </c>
      <c r="G238" s="8"/>
      <c r="H238" s="8">
        <f t="shared" ref="H238" si="418">SUM(F238:G238)</f>
        <v>3717.7518900000005</v>
      </c>
      <c r="I238" s="8"/>
      <c r="J238" s="8">
        <f t="shared" ref="J238" si="419">SUM(H238:I238)</f>
        <v>3717.7518900000005</v>
      </c>
      <c r="K238" s="56"/>
      <c r="L238" s="8"/>
      <c r="M238" s="8"/>
      <c r="N238" s="8"/>
      <c r="O238" s="8">
        <f t="shared" ref="O238" si="420">SUM(M238:N238)</f>
        <v>0</v>
      </c>
      <c r="P238" s="8"/>
      <c r="Q238" s="8">
        <f t="shared" ref="Q238" si="421">SUM(O238:P238)</f>
        <v>0</v>
      </c>
      <c r="R238" s="56"/>
      <c r="S238" s="8"/>
      <c r="T238" s="8"/>
      <c r="U238" s="8"/>
      <c r="V238" s="8">
        <f t="shared" ref="V238" si="422">SUM(T238:U238)</f>
        <v>0</v>
      </c>
    </row>
    <row r="239" spans="1:22" s="107" customFormat="1" ht="31.5" hidden="1" outlineLevel="5" x14ac:dyDescent="0.25">
      <c r="A239" s="47" t="s">
        <v>378</v>
      </c>
      <c r="B239" s="47"/>
      <c r="C239" s="70" t="s">
        <v>589</v>
      </c>
      <c r="D239" s="20">
        <f>D240</f>
        <v>28719</v>
      </c>
      <c r="E239" s="20">
        <f t="shared" ref="E239:J239" si="423">E240</f>
        <v>-7651.9726099999998</v>
      </c>
      <c r="F239" s="20">
        <f t="shared" si="423"/>
        <v>21067.027389999999</v>
      </c>
      <c r="G239" s="20">
        <f t="shared" si="423"/>
        <v>0</v>
      </c>
      <c r="H239" s="20">
        <f t="shared" si="423"/>
        <v>21067.027389999999</v>
      </c>
      <c r="I239" s="20">
        <f t="shared" si="423"/>
        <v>0</v>
      </c>
      <c r="J239" s="20">
        <f t="shared" si="423"/>
        <v>21067.027389999999</v>
      </c>
      <c r="K239" s="20">
        <f>K240</f>
        <v>0</v>
      </c>
      <c r="L239" s="20">
        <f t="shared" ref="L239" si="424">L240</f>
        <v>0</v>
      </c>
      <c r="M239" s="20"/>
      <c r="N239" s="20">
        <f t="shared" ref="N239:Q239" si="425">N240</f>
        <v>0</v>
      </c>
      <c r="O239" s="20">
        <f t="shared" si="425"/>
        <v>0</v>
      </c>
      <c r="P239" s="20">
        <f t="shared" si="425"/>
        <v>0</v>
      </c>
      <c r="Q239" s="20">
        <f t="shared" si="425"/>
        <v>0</v>
      </c>
      <c r="R239" s="20">
        <f>R240</f>
        <v>0</v>
      </c>
      <c r="S239" s="20">
        <f t="shared" ref="S239" si="426">S240</f>
        <v>0</v>
      </c>
      <c r="T239" s="20"/>
      <c r="U239" s="20">
        <f t="shared" ref="U239:V239" si="427">U240</f>
        <v>0</v>
      </c>
      <c r="V239" s="20">
        <f t="shared" si="427"/>
        <v>0</v>
      </c>
    </row>
    <row r="240" spans="1:22" s="107" customFormat="1" ht="31.5" hidden="1" outlineLevel="7" x14ac:dyDescent="0.25">
      <c r="A240" s="46" t="s">
        <v>378</v>
      </c>
      <c r="B240" s="46" t="s">
        <v>11</v>
      </c>
      <c r="C240" s="72" t="s">
        <v>12</v>
      </c>
      <c r="D240" s="7">
        <v>28719</v>
      </c>
      <c r="E240" s="7">
        <v>-7651.9726099999998</v>
      </c>
      <c r="F240" s="7">
        <f t="shared" ref="F240" si="428">SUM(D240:E240)</f>
        <v>21067.027389999999</v>
      </c>
      <c r="G240" s="7"/>
      <c r="H240" s="7">
        <f t="shared" ref="H240" si="429">SUM(F240:G240)</f>
        <v>21067.027389999999</v>
      </c>
      <c r="I240" s="7"/>
      <c r="J240" s="7">
        <f t="shared" ref="J240" si="430">SUM(H240:I240)</f>
        <v>21067.027389999999</v>
      </c>
      <c r="K240" s="7"/>
      <c r="L240" s="8"/>
      <c r="M240" s="8"/>
      <c r="N240" s="7"/>
      <c r="O240" s="7">
        <f t="shared" ref="O240" si="431">SUM(M240:N240)</f>
        <v>0</v>
      </c>
      <c r="P240" s="7"/>
      <c r="Q240" s="7">
        <f t="shared" ref="Q240" si="432">SUM(O240:P240)</f>
        <v>0</v>
      </c>
      <c r="R240" s="7"/>
      <c r="S240" s="8"/>
      <c r="T240" s="8"/>
      <c r="U240" s="7"/>
      <c r="V240" s="7">
        <f t="shared" ref="V240" si="433">SUM(T240:U240)</f>
        <v>0</v>
      </c>
    </row>
    <row r="241" spans="1:22" ht="31.5" hidden="1" outlineLevel="3" x14ac:dyDescent="0.25">
      <c r="A241" s="5" t="s">
        <v>160</v>
      </c>
      <c r="B241" s="5"/>
      <c r="C241" s="69" t="s">
        <v>161</v>
      </c>
      <c r="D241" s="4">
        <f>D242+D245</f>
        <v>675</v>
      </c>
      <c r="E241" s="4">
        <f t="shared" ref="E241:H241" si="434">E242+E245</f>
        <v>1850</v>
      </c>
      <c r="F241" s="4">
        <f t="shared" si="434"/>
        <v>2525</v>
      </c>
      <c r="G241" s="4">
        <f t="shared" si="434"/>
        <v>0</v>
      </c>
      <c r="H241" s="4">
        <f t="shared" si="434"/>
        <v>2525</v>
      </c>
      <c r="I241" s="4">
        <f t="shared" ref="I241:J241" si="435">I242+I245</f>
        <v>0</v>
      </c>
      <c r="J241" s="4">
        <f t="shared" si="435"/>
        <v>2525</v>
      </c>
      <c r="K241" s="4">
        <f>K242+K245</f>
        <v>675</v>
      </c>
      <c r="L241" s="4">
        <f t="shared" ref="L241:Q241" si="436">L242+L245</f>
        <v>600</v>
      </c>
      <c r="M241" s="4">
        <f t="shared" si="436"/>
        <v>1275</v>
      </c>
      <c r="N241" s="4">
        <f t="shared" si="436"/>
        <v>0</v>
      </c>
      <c r="O241" s="4">
        <f t="shared" si="436"/>
        <v>1275</v>
      </c>
      <c r="P241" s="4">
        <f t="shared" si="436"/>
        <v>0</v>
      </c>
      <c r="Q241" s="4">
        <f t="shared" si="436"/>
        <v>1275</v>
      </c>
      <c r="R241" s="4">
        <f>R242+R245</f>
        <v>675</v>
      </c>
      <c r="S241" s="4">
        <f t="shared" ref="S241:V241" si="437">S242+S245</f>
        <v>600</v>
      </c>
      <c r="T241" s="4">
        <f t="shared" si="437"/>
        <v>1275</v>
      </c>
      <c r="U241" s="4">
        <f t="shared" si="437"/>
        <v>0</v>
      </c>
      <c r="V241" s="4">
        <f t="shared" si="437"/>
        <v>1275</v>
      </c>
    </row>
    <row r="242" spans="1:22" ht="31.5" hidden="1" outlineLevel="4" x14ac:dyDescent="0.25">
      <c r="A242" s="5" t="s">
        <v>162</v>
      </c>
      <c r="B242" s="5"/>
      <c r="C242" s="69" t="s">
        <v>163</v>
      </c>
      <c r="D242" s="4">
        <f t="shared" ref="D242:V243" si="438">D243</f>
        <v>475</v>
      </c>
      <c r="E242" s="4">
        <f t="shared" si="438"/>
        <v>1150</v>
      </c>
      <c r="F242" s="4">
        <f t="shared" si="438"/>
        <v>1625</v>
      </c>
      <c r="G242" s="4">
        <f t="shared" si="438"/>
        <v>0</v>
      </c>
      <c r="H242" s="4">
        <f t="shared" si="438"/>
        <v>1625</v>
      </c>
      <c r="I242" s="4">
        <f t="shared" si="438"/>
        <v>0</v>
      </c>
      <c r="J242" s="4">
        <f t="shared" si="438"/>
        <v>1625</v>
      </c>
      <c r="K242" s="4">
        <f t="shared" si="438"/>
        <v>475</v>
      </c>
      <c r="L242" s="4">
        <f t="shared" si="438"/>
        <v>0</v>
      </c>
      <c r="M242" s="4">
        <f t="shared" si="438"/>
        <v>475</v>
      </c>
      <c r="N242" s="4">
        <f t="shared" si="438"/>
        <v>0</v>
      </c>
      <c r="O242" s="4">
        <f t="shared" si="438"/>
        <v>475</v>
      </c>
      <c r="P242" s="4">
        <f t="shared" si="438"/>
        <v>0</v>
      </c>
      <c r="Q242" s="4">
        <f t="shared" si="438"/>
        <v>475</v>
      </c>
      <c r="R242" s="4">
        <f t="shared" si="438"/>
        <v>475</v>
      </c>
      <c r="S242" s="4">
        <f t="shared" si="438"/>
        <v>0</v>
      </c>
      <c r="T242" s="4">
        <f t="shared" si="438"/>
        <v>475</v>
      </c>
      <c r="U242" s="4">
        <f t="shared" si="438"/>
        <v>0</v>
      </c>
      <c r="V242" s="4">
        <f t="shared" si="438"/>
        <v>475</v>
      </c>
    </row>
    <row r="243" spans="1:22" ht="31.5" hidden="1" outlineLevel="5" x14ac:dyDescent="0.25">
      <c r="A243" s="5" t="s">
        <v>164</v>
      </c>
      <c r="B243" s="5"/>
      <c r="C243" s="69" t="s">
        <v>165</v>
      </c>
      <c r="D243" s="4">
        <f t="shared" si="438"/>
        <v>475</v>
      </c>
      <c r="E243" s="4">
        <f t="shared" si="438"/>
        <v>1150</v>
      </c>
      <c r="F243" s="4">
        <f t="shared" si="438"/>
        <v>1625</v>
      </c>
      <c r="G243" s="4">
        <f t="shared" si="438"/>
        <v>0</v>
      </c>
      <c r="H243" s="4">
        <f t="shared" si="438"/>
        <v>1625</v>
      </c>
      <c r="I243" s="4">
        <f t="shared" si="438"/>
        <v>0</v>
      </c>
      <c r="J243" s="4">
        <f t="shared" si="438"/>
        <v>1625</v>
      </c>
      <c r="K243" s="4">
        <f t="shared" si="438"/>
        <v>475</v>
      </c>
      <c r="L243" s="4">
        <f t="shared" si="438"/>
        <v>0</v>
      </c>
      <c r="M243" s="4">
        <f t="shared" si="438"/>
        <v>475</v>
      </c>
      <c r="N243" s="4">
        <f t="shared" si="438"/>
        <v>0</v>
      </c>
      <c r="O243" s="4">
        <f t="shared" si="438"/>
        <v>475</v>
      </c>
      <c r="P243" s="4">
        <f t="shared" si="438"/>
        <v>0</v>
      </c>
      <c r="Q243" s="4">
        <f t="shared" si="438"/>
        <v>475</v>
      </c>
      <c r="R243" s="4">
        <f t="shared" si="438"/>
        <v>475</v>
      </c>
      <c r="S243" s="4">
        <f t="shared" si="438"/>
        <v>0</v>
      </c>
      <c r="T243" s="4">
        <f t="shared" si="438"/>
        <v>475</v>
      </c>
      <c r="U243" s="4">
        <f t="shared" si="438"/>
        <v>0</v>
      </c>
      <c r="V243" s="4">
        <f t="shared" si="438"/>
        <v>475</v>
      </c>
    </row>
    <row r="244" spans="1:22" ht="15.75" hidden="1" outlineLevel="7" x14ac:dyDescent="0.25">
      <c r="A244" s="13" t="s">
        <v>164</v>
      </c>
      <c r="B244" s="13" t="s">
        <v>27</v>
      </c>
      <c r="C244" s="67" t="s">
        <v>28</v>
      </c>
      <c r="D244" s="8">
        <v>475</v>
      </c>
      <c r="E244" s="8">
        <v>1150</v>
      </c>
      <c r="F244" s="8">
        <f t="shared" ref="F244" si="439">SUM(D244:E244)</f>
        <v>1625</v>
      </c>
      <c r="G244" s="8"/>
      <c r="H244" s="8">
        <f t="shared" ref="H244" si="440">SUM(F244:G244)</f>
        <v>1625</v>
      </c>
      <c r="I244" s="8"/>
      <c r="J244" s="8">
        <f t="shared" ref="J244" si="441">SUM(H244:I244)</f>
        <v>1625</v>
      </c>
      <c r="K244" s="8">
        <v>475</v>
      </c>
      <c r="L244" s="8"/>
      <c r="M244" s="8">
        <f t="shared" ref="M244" si="442">SUM(K244:L244)</f>
        <v>475</v>
      </c>
      <c r="N244" s="8"/>
      <c r="O244" s="8">
        <f t="shared" ref="O244" si="443">SUM(M244:N244)</f>
        <v>475</v>
      </c>
      <c r="P244" s="8"/>
      <c r="Q244" s="8">
        <f t="shared" ref="Q244" si="444">SUM(O244:P244)</f>
        <v>475</v>
      </c>
      <c r="R244" s="8">
        <v>475</v>
      </c>
      <c r="S244" s="8"/>
      <c r="T244" s="8">
        <f t="shared" ref="T244" si="445">SUM(R244:S244)</f>
        <v>475</v>
      </c>
      <c r="U244" s="8"/>
      <c r="V244" s="8">
        <f t="shared" ref="V244" si="446">SUM(T244:U244)</f>
        <v>475</v>
      </c>
    </row>
    <row r="245" spans="1:22" ht="31.5" hidden="1" outlineLevel="4" x14ac:dyDescent="0.25">
      <c r="A245" s="5" t="s">
        <v>166</v>
      </c>
      <c r="B245" s="5"/>
      <c r="C245" s="69" t="s">
        <v>167</v>
      </c>
      <c r="D245" s="4">
        <f t="shared" ref="D245:V246" si="447">D246</f>
        <v>200</v>
      </c>
      <c r="E245" s="4">
        <f t="shared" si="447"/>
        <v>700</v>
      </c>
      <c r="F245" s="4">
        <f t="shared" si="447"/>
        <v>900</v>
      </c>
      <c r="G245" s="4">
        <f t="shared" si="447"/>
        <v>0</v>
      </c>
      <c r="H245" s="4">
        <f t="shared" si="447"/>
        <v>900</v>
      </c>
      <c r="I245" s="4">
        <f t="shared" si="447"/>
        <v>0</v>
      </c>
      <c r="J245" s="4">
        <f t="shared" si="447"/>
        <v>900</v>
      </c>
      <c r="K245" s="4">
        <f t="shared" si="447"/>
        <v>200</v>
      </c>
      <c r="L245" s="4">
        <f t="shared" si="447"/>
        <v>600</v>
      </c>
      <c r="M245" s="4">
        <f t="shared" si="447"/>
        <v>800</v>
      </c>
      <c r="N245" s="4">
        <f t="shared" si="447"/>
        <v>0</v>
      </c>
      <c r="O245" s="4">
        <f t="shared" si="447"/>
        <v>800</v>
      </c>
      <c r="P245" s="4">
        <f t="shared" si="447"/>
        <v>0</v>
      </c>
      <c r="Q245" s="4">
        <f t="shared" si="447"/>
        <v>800</v>
      </c>
      <c r="R245" s="4">
        <f t="shared" si="447"/>
        <v>200</v>
      </c>
      <c r="S245" s="4">
        <f t="shared" si="447"/>
        <v>600</v>
      </c>
      <c r="T245" s="4">
        <f t="shared" si="447"/>
        <v>800</v>
      </c>
      <c r="U245" s="4">
        <f t="shared" si="447"/>
        <v>0</v>
      </c>
      <c r="V245" s="4">
        <f t="shared" si="447"/>
        <v>800</v>
      </c>
    </row>
    <row r="246" spans="1:22" ht="31.5" hidden="1" outlineLevel="5" x14ac:dyDescent="0.25">
      <c r="A246" s="5" t="s">
        <v>168</v>
      </c>
      <c r="B246" s="5"/>
      <c r="C246" s="69" t="s">
        <v>169</v>
      </c>
      <c r="D246" s="4">
        <f t="shared" si="447"/>
        <v>200</v>
      </c>
      <c r="E246" s="4">
        <f t="shared" si="447"/>
        <v>700</v>
      </c>
      <c r="F246" s="4">
        <f t="shared" si="447"/>
        <v>900</v>
      </c>
      <c r="G246" s="4">
        <f t="shared" si="447"/>
        <v>0</v>
      </c>
      <c r="H246" s="4">
        <f t="shared" si="447"/>
        <v>900</v>
      </c>
      <c r="I246" s="4">
        <f t="shared" si="447"/>
        <v>0</v>
      </c>
      <c r="J246" s="4">
        <f t="shared" si="447"/>
        <v>900</v>
      </c>
      <c r="K246" s="4">
        <f t="shared" si="447"/>
        <v>200</v>
      </c>
      <c r="L246" s="4">
        <f t="shared" si="447"/>
        <v>600</v>
      </c>
      <c r="M246" s="4">
        <f t="shared" si="447"/>
        <v>800</v>
      </c>
      <c r="N246" s="4">
        <f t="shared" si="447"/>
        <v>0</v>
      </c>
      <c r="O246" s="4">
        <f t="shared" si="447"/>
        <v>800</v>
      </c>
      <c r="P246" s="4">
        <f t="shared" si="447"/>
        <v>0</v>
      </c>
      <c r="Q246" s="4">
        <f t="shared" si="447"/>
        <v>800</v>
      </c>
      <c r="R246" s="4">
        <f t="shared" si="447"/>
        <v>200</v>
      </c>
      <c r="S246" s="4">
        <f t="shared" si="447"/>
        <v>600</v>
      </c>
      <c r="T246" s="4">
        <f t="shared" si="447"/>
        <v>800</v>
      </c>
      <c r="U246" s="4">
        <f t="shared" si="447"/>
        <v>0</v>
      </c>
      <c r="V246" s="4">
        <f t="shared" si="447"/>
        <v>800</v>
      </c>
    </row>
    <row r="247" spans="1:22" ht="15.75" hidden="1" outlineLevel="7" x14ac:dyDescent="0.25">
      <c r="A247" s="13" t="s">
        <v>168</v>
      </c>
      <c r="B247" s="13" t="s">
        <v>27</v>
      </c>
      <c r="C247" s="67" t="s">
        <v>28</v>
      </c>
      <c r="D247" s="8">
        <v>200</v>
      </c>
      <c r="E247" s="8">
        <v>700</v>
      </c>
      <c r="F247" s="8">
        <f t="shared" ref="F247" si="448">SUM(D247:E247)</f>
        <v>900</v>
      </c>
      <c r="G247" s="8"/>
      <c r="H247" s="8">
        <f t="shared" ref="H247" si="449">SUM(F247:G247)</f>
        <v>900</v>
      </c>
      <c r="I247" s="8"/>
      <c r="J247" s="8">
        <f t="shared" ref="J247" si="450">SUM(H247:I247)</f>
        <v>900</v>
      </c>
      <c r="K247" s="8">
        <v>200</v>
      </c>
      <c r="L247" s="8">
        <v>600</v>
      </c>
      <c r="M247" s="8">
        <f t="shared" ref="M247" si="451">SUM(K247:L247)</f>
        <v>800</v>
      </c>
      <c r="N247" s="8"/>
      <c r="O247" s="8">
        <f t="shared" ref="O247" si="452">SUM(M247:N247)</f>
        <v>800</v>
      </c>
      <c r="P247" s="8"/>
      <c r="Q247" s="8">
        <f t="shared" ref="Q247" si="453">SUM(O247:P247)</f>
        <v>800</v>
      </c>
      <c r="R247" s="8">
        <v>200</v>
      </c>
      <c r="S247" s="8">
        <v>600</v>
      </c>
      <c r="T247" s="8">
        <f t="shared" ref="T247" si="454">SUM(R247:S247)</f>
        <v>800</v>
      </c>
      <c r="U247" s="8"/>
      <c r="V247" s="8">
        <f t="shared" ref="V247" si="455">SUM(T247:U247)</f>
        <v>800</v>
      </c>
    </row>
    <row r="248" spans="1:22" ht="31.5" hidden="1" outlineLevel="3" x14ac:dyDescent="0.25">
      <c r="A248" s="5" t="s">
        <v>364</v>
      </c>
      <c r="B248" s="5"/>
      <c r="C248" s="69" t="s">
        <v>365</v>
      </c>
      <c r="D248" s="4">
        <f>D249</f>
        <v>27962.900000000005</v>
      </c>
      <c r="E248" s="4">
        <f t="shared" ref="E248:J248" si="456">E249</f>
        <v>0</v>
      </c>
      <c r="F248" s="4">
        <f t="shared" si="456"/>
        <v>27962.900000000005</v>
      </c>
      <c r="G248" s="4">
        <f t="shared" si="456"/>
        <v>-240.42608999999999</v>
      </c>
      <c r="H248" s="4">
        <f t="shared" si="456"/>
        <v>27722.473910000001</v>
      </c>
      <c r="I248" s="4">
        <f t="shared" si="456"/>
        <v>0</v>
      </c>
      <c r="J248" s="4">
        <f t="shared" si="456"/>
        <v>27722.473910000001</v>
      </c>
      <c r="K248" s="4">
        <f>K249</f>
        <v>24748</v>
      </c>
      <c r="L248" s="4">
        <f t="shared" ref="L248:Q248" si="457">L249</f>
        <v>0</v>
      </c>
      <c r="M248" s="4">
        <f t="shared" si="457"/>
        <v>24748</v>
      </c>
      <c r="N248" s="4">
        <f t="shared" si="457"/>
        <v>0</v>
      </c>
      <c r="O248" s="4">
        <f t="shared" si="457"/>
        <v>24748</v>
      </c>
      <c r="P248" s="4">
        <f t="shared" si="457"/>
        <v>0</v>
      </c>
      <c r="Q248" s="4">
        <f t="shared" si="457"/>
        <v>24748</v>
      </c>
      <c r="R248" s="4">
        <f>R249</f>
        <v>23757.3</v>
      </c>
      <c r="S248" s="4">
        <f t="shared" ref="S248:V248" si="458">S249</f>
        <v>0</v>
      </c>
      <c r="T248" s="4">
        <f t="shared" si="458"/>
        <v>23757.3</v>
      </c>
      <c r="U248" s="4">
        <f t="shared" si="458"/>
        <v>0</v>
      </c>
      <c r="V248" s="4">
        <f t="shared" si="458"/>
        <v>23757.3</v>
      </c>
    </row>
    <row r="249" spans="1:22" ht="31.5" hidden="1" outlineLevel="4" x14ac:dyDescent="0.25">
      <c r="A249" s="5" t="s">
        <v>366</v>
      </c>
      <c r="B249" s="5"/>
      <c r="C249" s="69" t="s">
        <v>57</v>
      </c>
      <c r="D249" s="4">
        <f>D250+D254</f>
        <v>27962.900000000005</v>
      </c>
      <c r="E249" s="4">
        <f t="shared" ref="E249:V249" si="459">E250+E254</f>
        <v>0</v>
      </c>
      <c r="F249" s="4">
        <f t="shared" si="459"/>
        <v>27962.900000000005</v>
      </c>
      <c r="G249" s="4">
        <f t="shared" si="459"/>
        <v>-240.42608999999999</v>
      </c>
      <c r="H249" s="4">
        <f t="shared" si="459"/>
        <v>27722.473910000001</v>
      </c>
      <c r="I249" s="4">
        <f t="shared" ref="I249:J249" si="460">I250+I254</f>
        <v>0</v>
      </c>
      <c r="J249" s="4">
        <f t="shared" si="460"/>
        <v>27722.473910000001</v>
      </c>
      <c r="K249" s="4">
        <f t="shared" si="459"/>
        <v>24748</v>
      </c>
      <c r="L249" s="4">
        <f t="shared" si="459"/>
        <v>0</v>
      </c>
      <c r="M249" s="4">
        <f t="shared" si="459"/>
        <v>24748</v>
      </c>
      <c r="N249" s="4">
        <f t="shared" si="459"/>
        <v>0</v>
      </c>
      <c r="O249" s="4">
        <f t="shared" si="459"/>
        <v>24748</v>
      </c>
      <c r="P249" s="4">
        <f t="shared" si="459"/>
        <v>0</v>
      </c>
      <c r="Q249" s="4">
        <f t="shared" si="459"/>
        <v>24748</v>
      </c>
      <c r="R249" s="4">
        <f t="shared" si="459"/>
        <v>23757.3</v>
      </c>
      <c r="S249" s="4">
        <f t="shared" si="459"/>
        <v>0</v>
      </c>
      <c r="T249" s="4">
        <f t="shared" si="459"/>
        <v>23757.3</v>
      </c>
      <c r="U249" s="4">
        <f t="shared" si="459"/>
        <v>0</v>
      </c>
      <c r="V249" s="4">
        <f t="shared" si="459"/>
        <v>23757.3</v>
      </c>
    </row>
    <row r="250" spans="1:22" ht="15.75" hidden="1" outlineLevel="5" x14ac:dyDescent="0.25">
      <c r="A250" s="5" t="s">
        <v>367</v>
      </c>
      <c r="B250" s="5"/>
      <c r="C250" s="69" t="s">
        <v>59</v>
      </c>
      <c r="D250" s="4">
        <f>D251+D252+D253</f>
        <v>21752.700000000004</v>
      </c>
      <c r="E250" s="4">
        <f t="shared" ref="E250:H250" si="461">E251+E252+E253</f>
        <v>0</v>
      </c>
      <c r="F250" s="4">
        <f t="shared" si="461"/>
        <v>21752.700000000004</v>
      </c>
      <c r="G250" s="4">
        <f t="shared" si="461"/>
        <v>-442.83</v>
      </c>
      <c r="H250" s="4">
        <f t="shared" si="461"/>
        <v>21309.870000000003</v>
      </c>
      <c r="I250" s="4">
        <f t="shared" ref="I250:J250" si="462">I251+I252+I253</f>
        <v>0</v>
      </c>
      <c r="J250" s="4">
        <f t="shared" si="462"/>
        <v>21309.870000000003</v>
      </c>
      <c r="K250" s="4">
        <f>K251+K252+K253</f>
        <v>19148</v>
      </c>
      <c r="L250" s="4">
        <f t="shared" ref="L250:Q250" si="463">L251+L252+L253</f>
        <v>0</v>
      </c>
      <c r="M250" s="4">
        <f t="shared" si="463"/>
        <v>19148</v>
      </c>
      <c r="N250" s="4">
        <f t="shared" si="463"/>
        <v>0</v>
      </c>
      <c r="O250" s="4">
        <f t="shared" si="463"/>
        <v>19148</v>
      </c>
      <c r="P250" s="4">
        <f t="shared" si="463"/>
        <v>0</v>
      </c>
      <c r="Q250" s="4">
        <f t="shared" si="463"/>
        <v>19148</v>
      </c>
      <c r="R250" s="4">
        <f>R251+R252+R253</f>
        <v>18157.3</v>
      </c>
      <c r="S250" s="4">
        <f t="shared" ref="S250:V250" si="464">S251+S252+S253</f>
        <v>0</v>
      </c>
      <c r="T250" s="4">
        <f t="shared" si="464"/>
        <v>18157.3</v>
      </c>
      <c r="U250" s="4">
        <f t="shared" si="464"/>
        <v>0</v>
      </c>
      <c r="V250" s="4">
        <f t="shared" si="464"/>
        <v>18157.3</v>
      </c>
    </row>
    <row r="251" spans="1:22" ht="47.25" hidden="1" outlineLevel="7" x14ac:dyDescent="0.25">
      <c r="A251" s="13" t="s">
        <v>367</v>
      </c>
      <c r="B251" s="13" t="s">
        <v>8</v>
      </c>
      <c r="C251" s="67" t="s">
        <v>9</v>
      </c>
      <c r="D251" s="8">
        <v>21190.400000000001</v>
      </c>
      <c r="E251" s="8"/>
      <c r="F251" s="8">
        <f t="shared" ref="F251:F253" si="465">SUM(D251:E251)</f>
        <v>21190.400000000001</v>
      </c>
      <c r="G251" s="8">
        <v>-444</v>
      </c>
      <c r="H251" s="8">
        <f t="shared" ref="H251:H253" si="466">SUM(F251:G251)</f>
        <v>20746.400000000001</v>
      </c>
      <c r="I251" s="8"/>
      <c r="J251" s="8">
        <f t="shared" ref="J251:J253" si="467">SUM(H251:I251)</f>
        <v>20746.400000000001</v>
      </c>
      <c r="K251" s="8">
        <v>18642.900000000001</v>
      </c>
      <c r="L251" s="8"/>
      <c r="M251" s="8">
        <f t="shared" ref="M251:M253" si="468">SUM(K251:L251)</f>
        <v>18642.900000000001</v>
      </c>
      <c r="N251" s="8"/>
      <c r="O251" s="8">
        <f t="shared" ref="O251:O253" si="469">SUM(M251:N251)</f>
        <v>18642.900000000001</v>
      </c>
      <c r="P251" s="8"/>
      <c r="Q251" s="8">
        <f t="shared" ref="Q251:Q253" si="470">SUM(O251:P251)</f>
        <v>18642.900000000001</v>
      </c>
      <c r="R251" s="8">
        <v>17652.2</v>
      </c>
      <c r="S251" s="8"/>
      <c r="T251" s="8">
        <f t="shared" ref="T251:T253" si="471">SUM(R251:S251)</f>
        <v>17652.2</v>
      </c>
      <c r="U251" s="8"/>
      <c r="V251" s="8">
        <f t="shared" ref="V251:V253" si="472">SUM(T251:U251)</f>
        <v>17652.2</v>
      </c>
    </row>
    <row r="252" spans="1:22" ht="31.5" hidden="1" outlineLevel="7" x14ac:dyDescent="0.25">
      <c r="A252" s="13" t="s">
        <v>367</v>
      </c>
      <c r="B252" s="13" t="s">
        <v>11</v>
      </c>
      <c r="C252" s="67" t="s">
        <v>12</v>
      </c>
      <c r="D252" s="8">
        <v>561.9</v>
      </c>
      <c r="E252" s="8"/>
      <c r="F252" s="8">
        <f t="shared" si="465"/>
        <v>561.9</v>
      </c>
      <c r="G252" s="8">
        <v>1.17</v>
      </c>
      <c r="H252" s="8">
        <f t="shared" si="466"/>
        <v>563.06999999999994</v>
      </c>
      <c r="I252" s="8"/>
      <c r="J252" s="8">
        <f t="shared" si="467"/>
        <v>563.06999999999994</v>
      </c>
      <c r="K252" s="8">
        <f>504.7+0.4</f>
        <v>505.09999999999997</v>
      </c>
      <c r="L252" s="8"/>
      <c r="M252" s="8">
        <f t="shared" si="468"/>
        <v>505.09999999999997</v>
      </c>
      <c r="N252" s="8"/>
      <c r="O252" s="8">
        <f t="shared" si="469"/>
        <v>505.09999999999997</v>
      </c>
      <c r="P252" s="8"/>
      <c r="Q252" s="8">
        <f t="shared" si="470"/>
        <v>505.09999999999997</v>
      </c>
      <c r="R252" s="8">
        <f>504.7+0.4</f>
        <v>505.09999999999997</v>
      </c>
      <c r="S252" s="8"/>
      <c r="T252" s="8">
        <f t="shared" si="471"/>
        <v>505.09999999999997</v>
      </c>
      <c r="U252" s="8"/>
      <c r="V252" s="8">
        <f t="shared" si="472"/>
        <v>505.09999999999997</v>
      </c>
    </row>
    <row r="253" spans="1:22" ht="15.75" hidden="1" outlineLevel="7" x14ac:dyDescent="0.25">
      <c r="A253" s="13" t="s">
        <v>367</v>
      </c>
      <c r="B253" s="13" t="s">
        <v>27</v>
      </c>
      <c r="C253" s="67" t="s">
        <v>28</v>
      </c>
      <c r="D253" s="8">
        <v>0.4</v>
      </c>
      <c r="E253" s="8"/>
      <c r="F253" s="8">
        <f t="shared" si="465"/>
        <v>0.4</v>
      </c>
      <c r="G253" s="8"/>
      <c r="H253" s="8">
        <f t="shared" si="466"/>
        <v>0.4</v>
      </c>
      <c r="I253" s="8"/>
      <c r="J253" s="8">
        <f t="shared" si="467"/>
        <v>0.4</v>
      </c>
      <c r="K253" s="8"/>
      <c r="L253" s="8"/>
      <c r="M253" s="8">
        <f t="shared" si="468"/>
        <v>0</v>
      </c>
      <c r="N253" s="8"/>
      <c r="O253" s="8">
        <f t="shared" si="469"/>
        <v>0</v>
      </c>
      <c r="P253" s="8"/>
      <c r="Q253" s="8">
        <f t="shared" si="470"/>
        <v>0</v>
      </c>
      <c r="R253" s="8"/>
      <c r="S253" s="8"/>
      <c r="T253" s="8">
        <f t="shared" si="471"/>
        <v>0</v>
      </c>
      <c r="U253" s="8"/>
      <c r="V253" s="8">
        <f t="shared" si="472"/>
        <v>0</v>
      </c>
    </row>
    <row r="254" spans="1:22" ht="15.75" hidden="1" outlineLevel="5" x14ac:dyDescent="0.25">
      <c r="A254" s="5" t="s">
        <v>379</v>
      </c>
      <c r="B254" s="5"/>
      <c r="C254" s="69" t="s">
        <v>380</v>
      </c>
      <c r="D254" s="4">
        <f>D255</f>
        <v>6210.2</v>
      </c>
      <c r="E254" s="4">
        <f t="shared" ref="E254:J254" si="473">E255</f>
        <v>0</v>
      </c>
      <c r="F254" s="4">
        <f t="shared" si="473"/>
        <v>6210.2</v>
      </c>
      <c r="G254" s="4">
        <f t="shared" si="473"/>
        <v>202.40391</v>
      </c>
      <c r="H254" s="4">
        <f t="shared" si="473"/>
        <v>6412.6039099999998</v>
      </c>
      <c r="I254" s="4">
        <f t="shared" si="473"/>
        <v>0</v>
      </c>
      <c r="J254" s="4">
        <f t="shared" si="473"/>
        <v>6412.6039099999998</v>
      </c>
      <c r="K254" s="4">
        <f>K255</f>
        <v>5600</v>
      </c>
      <c r="L254" s="4">
        <f t="shared" ref="L254:Q254" si="474">L255</f>
        <v>0</v>
      </c>
      <c r="M254" s="4">
        <f t="shared" si="474"/>
        <v>5600</v>
      </c>
      <c r="N254" s="4">
        <f t="shared" si="474"/>
        <v>0</v>
      </c>
      <c r="O254" s="4">
        <f t="shared" si="474"/>
        <v>5600</v>
      </c>
      <c r="P254" s="4">
        <f t="shared" si="474"/>
        <v>0</v>
      </c>
      <c r="Q254" s="4">
        <f t="shared" si="474"/>
        <v>5600</v>
      </c>
      <c r="R254" s="4">
        <f>R255</f>
        <v>5600</v>
      </c>
      <c r="S254" s="4">
        <f t="shared" ref="S254:V254" si="475">S255</f>
        <v>0</v>
      </c>
      <c r="T254" s="4">
        <f t="shared" si="475"/>
        <v>5600</v>
      </c>
      <c r="U254" s="4">
        <f t="shared" si="475"/>
        <v>0</v>
      </c>
      <c r="V254" s="4">
        <f t="shared" si="475"/>
        <v>5600</v>
      </c>
    </row>
    <row r="255" spans="1:22" ht="31.5" hidden="1" outlineLevel="7" x14ac:dyDescent="0.25">
      <c r="A255" s="13" t="s">
        <v>379</v>
      </c>
      <c r="B255" s="13" t="s">
        <v>11</v>
      </c>
      <c r="C255" s="67" t="s">
        <v>12</v>
      </c>
      <c r="D255" s="8">
        <v>6210.2</v>
      </c>
      <c r="E255" s="8"/>
      <c r="F255" s="8">
        <f t="shared" ref="F255" si="476">SUM(D255:E255)</f>
        <v>6210.2</v>
      </c>
      <c r="G255" s="8">
        <v>202.40391</v>
      </c>
      <c r="H255" s="8">
        <f t="shared" ref="H255" si="477">SUM(F255:G255)</f>
        <v>6412.6039099999998</v>
      </c>
      <c r="I255" s="8"/>
      <c r="J255" s="8">
        <f t="shared" ref="J255" si="478">SUM(H255:I255)</f>
        <v>6412.6039099999998</v>
      </c>
      <c r="K255" s="8">
        <v>5600</v>
      </c>
      <c r="L255" s="8"/>
      <c r="M255" s="8">
        <f t="shared" ref="M255" si="479">SUM(K255:L255)</f>
        <v>5600</v>
      </c>
      <c r="N255" s="8"/>
      <c r="O255" s="8">
        <f t="shared" ref="O255" si="480">SUM(M255:N255)</f>
        <v>5600</v>
      </c>
      <c r="P255" s="8"/>
      <c r="Q255" s="8">
        <f t="shared" ref="Q255" si="481">SUM(O255:P255)</f>
        <v>5600</v>
      </c>
      <c r="R255" s="8">
        <v>5600</v>
      </c>
      <c r="S255" s="8"/>
      <c r="T255" s="8">
        <f t="shared" ref="T255" si="482">SUM(R255:S255)</f>
        <v>5600</v>
      </c>
      <c r="U255" s="8"/>
      <c r="V255" s="8">
        <f t="shared" ref="V255" si="483">SUM(T255:U255)</f>
        <v>5600</v>
      </c>
    </row>
    <row r="256" spans="1:22" ht="33.75" customHeight="1" outlineLevel="2" collapsed="1" x14ac:dyDescent="0.25">
      <c r="A256" s="5" t="s">
        <v>170</v>
      </c>
      <c r="B256" s="5"/>
      <c r="C256" s="69" t="s">
        <v>171</v>
      </c>
      <c r="D256" s="4">
        <f t="shared" ref="D256:V256" si="484">D257+D299+D319+D334+D353+D357</f>
        <v>822882.57926999999</v>
      </c>
      <c r="E256" s="4">
        <f t="shared" si="484"/>
        <v>-9716.9000000000015</v>
      </c>
      <c r="F256" s="4">
        <f t="shared" si="484"/>
        <v>813165.67926999996</v>
      </c>
      <c r="G256" s="4">
        <f t="shared" si="484"/>
        <v>80645.854649999994</v>
      </c>
      <c r="H256" s="4">
        <f t="shared" si="484"/>
        <v>893811.53392000007</v>
      </c>
      <c r="I256" s="4">
        <f t="shared" ref="I256:J256" si="485">I257+I299+I319+I334+I353+I357</f>
        <v>40265.544580000002</v>
      </c>
      <c r="J256" s="4">
        <f t="shared" si="485"/>
        <v>934077.07850000006</v>
      </c>
      <c r="K256" s="4">
        <f t="shared" si="484"/>
        <v>710405.10000000009</v>
      </c>
      <c r="L256" s="4">
        <f t="shared" si="484"/>
        <v>-4777.5</v>
      </c>
      <c r="M256" s="4">
        <f t="shared" si="484"/>
        <v>705627.60000000009</v>
      </c>
      <c r="N256" s="4">
        <f t="shared" si="484"/>
        <v>-4475.8</v>
      </c>
      <c r="O256" s="4">
        <f t="shared" si="484"/>
        <v>701151.8</v>
      </c>
      <c r="P256" s="4">
        <f t="shared" si="484"/>
        <v>0</v>
      </c>
      <c r="Q256" s="4">
        <f t="shared" si="484"/>
        <v>701151.8</v>
      </c>
      <c r="R256" s="4">
        <f t="shared" si="484"/>
        <v>497354.25</v>
      </c>
      <c r="S256" s="4">
        <f t="shared" si="484"/>
        <v>0</v>
      </c>
      <c r="T256" s="4">
        <f t="shared" si="484"/>
        <v>497354.25</v>
      </c>
      <c r="U256" s="4">
        <f t="shared" si="484"/>
        <v>12316.6</v>
      </c>
      <c r="V256" s="4">
        <f t="shared" si="484"/>
        <v>509670.85000000003</v>
      </c>
    </row>
    <row r="257" spans="1:22" ht="15.75" outlineLevel="3" x14ac:dyDescent="0.25">
      <c r="A257" s="5" t="s">
        <v>172</v>
      </c>
      <c r="B257" s="5"/>
      <c r="C257" s="69" t="s">
        <v>615</v>
      </c>
      <c r="D257" s="4">
        <f>D258+D267+D276+D284+D292</f>
        <v>74118.084000000003</v>
      </c>
      <c r="E257" s="4">
        <f>E258+E267+E276+E284+E292</f>
        <v>0.8</v>
      </c>
      <c r="F257" s="4">
        <f>F258+F267+F276+F284+F292</f>
        <v>74118.883999999991</v>
      </c>
      <c r="G257" s="4">
        <f>G258+G267+G276+G284+G292+G289</f>
        <v>1601.6</v>
      </c>
      <c r="H257" s="4">
        <f t="shared" ref="H257:V257" si="486">H258+H267+H276+H284+H292+H289</f>
        <v>75720.483999999997</v>
      </c>
      <c r="I257" s="4">
        <f>I258+I267+I276+I284+I292+I289</f>
        <v>14137</v>
      </c>
      <c r="J257" s="4">
        <f t="shared" ref="J257" si="487">J258+J267+J276+J284+J292+J289</f>
        <v>89857.483999999997</v>
      </c>
      <c r="K257" s="4">
        <f t="shared" si="486"/>
        <v>72085.7</v>
      </c>
      <c r="L257" s="4">
        <f t="shared" si="486"/>
        <v>0</v>
      </c>
      <c r="M257" s="4">
        <f t="shared" si="486"/>
        <v>72085.7</v>
      </c>
      <c r="N257" s="4">
        <f t="shared" si="486"/>
        <v>0</v>
      </c>
      <c r="O257" s="4">
        <f t="shared" si="486"/>
        <v>72085.7</v>
      </c>
      <c r="P257" s="4">
        <f>P258+P267+P276+P284+P292+P289</f>
        <v>0</v>
      </c>
      <c r="Q257" s="4">
        <f t="shared" ref="Q257" si="488">Q258+Q267+Q276+Q284+Q292+Q289</f>
        <v>72085.7</v>
      </c>
      <c r="R257" s="4">
        <f t="shared" si="486"/>
        <v>73010.8</v>
      </c>
      <c r="S257" s="4">
        <f t="shared" si="486"/>
        <v>0</v>
      </c>
      <c r="T257" s="4">
        <f t="shared" si="486"/>
        <v>73010.8</v>
      </c>
      <c r="U257" s="4">
        <f t="shared" si="486"/>
        <v>0</v>
      </c>
      <c r="V257" s="4">
        <f t="shared" si="486"/>
        <v>73010.8</v>
      </c>
    </row>
    <row r="258" spans="1:22" ht="31.5" outlineLevel="4" x14ac:dyDescent="0.25">
      <c r="A258" s="5" t="s">
        <v>173</v>
      </c>
      <c r="B258" s="5"/>
      <c r="C258" s="69" t="s">
        <v>174</v>
      </c>
      <c r="D258" s="4">
        <f>D259+D261+D263+D265</f>
        <v>17235.784</v>
      </c>
      <c r="E258" s="4">
        <f t="shared" ref="E258:V258" si="489">E259+E261+E263+E265</f>
        <v>0</v>
      </c>
      <c r="F258" s="4">
        <f t="shared" si="489"/>
        <v>17235.784</v>
      </c>
      <c r="G258" s="4">
        <f t="shared" si="489"/>
        <v>0</v>
      </c>
      <c r="H258" s="4">
        <f t="shared" si="489"/>
        <v>17235.784</v>
      </c>
      <c r="I258" s="4">
        <f t="shared" ref="I258:J258" si="490">I259+I261+I263+I265</f>
        <v>937</v>
      </c>
      <c r="J258" s="4">
        <f t="shared" si="490"/>
        <v>18172.784</v>
      </c>
      <c r="K258" s="4">
        <f t="shared" si="489"/>
        <v>15500</v>
      </c>
      <c r="L258" s="4">
        <f t="shared" si="489"/>
        <v>0</v>
      </c>
      <c r="M258" s="4">
        <f t="shared" si="489"/>
        <v>15500</v>
      </c>
      <c r="N258" s="4">
        <f t="shared" si="489"/>
        <v>0</v>
      </c>
      <c r="O258" s="4">
        <f t="shared" si="489"/>
        <v>15500</v>
      </c>
      <c r="P258" s="4">
        <f t="shared" si="489"/>
        <v>0</v>
      </c>
      <c r="Q258" s="4">
        <f t="shared" si="489"/>
        <v>15500</v>
      </c>
      <c r="R258" s="4">
        <f t="shared" si="489"/>
        <v>12300</v>
      </c>
      <c r="S258" s="4">
        <f t="shared" si="489"/>
        <v>0</v>
      </c>
      <c r="T258" s="4">
        <f t="shared" si="489"/>
        <v>12300</v>
      </c>
      <c r="U258" s="4">
        <f>U259+U261+U263+U265</f>
        <v>0</v>
      </c>
      <c r="V258" s="4">
        <f t="shared" si="489"/>
        <v>12300</v>
      </c>
    </row>
    <row r="259" spans="1:22" ht="15.75" hidden="1" outlineLevel="5" x14ac:dyDescent="0.25">
      <c r="A259" s="5" t="s">
        <v>256</v>
      </c>
      <c r="B259" s="5"/>
      <c r="C259" s="69" t="s">
        <v>257</v>
      </c>
      <c r="D259" s="4">
        <f>D260</f>
        <v>8871.2999999999993</v>
      </c>
      <c r="E259" s="4">
        <f t="shared" ref="E259:J259" si="491">E260</f>
        <v>0</v>
      </c>
      <c r="F259" s="4">
        <f t="shared" si="491"/>
        <v>8871.2999999999993</v>
      </c>
      <c r="G259" s="4">
        <f t="shared" si="491"/>
        <v>0</v>
      </c>
      <c r="H259" s="4">
        <f t="shared" si="491"/>
        <v>8871.2999999999993</v>
      </c>
      <c r="I259" s="4">
        <f t="shared" si="491"/>
        <v>0</v>
      </c>
      <c r="J259" s="4">
        <f t="shared" si="491"/>
        <v>8871.2999999999993</v>
      </c>
      <c r="K259" s="4">
        <f>K260</f>
        <v>9000</v>
      </c>
      <c r="L259" s="4">
        <f t="shared" ref="L259:Q259" si="492">L260</f>
        <v>0</v>
      </c>
      <c r="M259" s="4">
        <f t="shared" si="492"/>
        <v>9000</v>
      </c>
      <c r="N259" s="4">
        <f t="shared" si="492"/>
        <v>0</v>
      </c>
      <c r="O259" s="4">
        <f t="shared" si="492"/>
        <v>9000</v>
      </c>
      <c r="P259" s="4">
        <f t="shared" si="492"/>
        <v>0</v>
      </c>
      <c r="Q259" s="4">
        <f t="shared" si="492"/>
        <v>9000</v>
      </c>
      <c r="R259" s="4">
        <f>R260</f>
        <v>9000</v>
      </c>
      <c r="S259" s="4">
        <f t="shared" ref="S259:V259" si="493">S260</f>
        <v>0</v>
      </c>
      <c r="T259" s="4">
        <f t="shared" si="493"/>
        <v>9000</v>
      </c>
      <c r="U259" s="4">
        <f>U260</f>
        <v>0</v>
      </c>
      <c r="V259" s="4">
        <f t="shared" si="493"/>
        <v>9000</v>
      </c>
    </row>
    <row r="260" spans="1:22" ht="31.5" hidden="1" outlineLevel="7" x14ac:dyDescent="0.25">
      <c r="A260" s="13" t="s">
        <v>256</v>
      </c>
      <c r="B260" s="13" t="s">
        <v>92</v>
      </c>
      <c r="C260" s="67" t="s">
        <v>93</v>
      </c>
      <c r="D260" s="8">
        <v>8871.2999999999993</v>
      </c>
      <c r="E260" s="8"/>
      <c r="F260" s="8">
        <f t="shared" ref="F260" si="494">SUM(D260:E260)</f>
        <v>8871.2999999999993</v>
      </c>
      <c r="G260" s="8"/>
      <c r="H260" s="8">
        <f t="shared" ref="H260" si="495">SUM(F260:G260)</f>
        <v>8871.2999999999993</v>
      </c>
      <c r="I260" s="8"/>
      <c r="J260" s="8">
        <f t="shared" ref="J260" si="496">SUM(H260:I260)</f>
        <v>8871.2999999999993</v>
      </c>
      <c r="K260" s="8">
        <v>9000</v>
      </c>
      <c r="L260" s="8"/>
      <c r="M260" s="8">
        <f t="shared" ref="M260" si="497">SUM(K260:L260)</f>
        <v>9000</v>
      </c>
      <c r="N260" s="8"/>
      <c r="O260" s="8">
        <f t="shared" ref="O260" si="498">SUM(M260:N260)</f>
        <v>9000</v>
      </c>
      <c r="P260" s="8"/>
      <c r="Q260" s="8">
        <f t="shared" ref="Q260" si="499">SUM(O260:P260)</f>
        <v>9000</v>
      </c>
      <c r="R260" s="8">
        <v>9000</v>
      </c>
      <c r="S260" s="8"/>
      <c r="T260" s="8">
        <f t="shared" ref="T260" si="500">SUM(R260:S260)</f>
        <v>9000</v>
      </c>
      <c r="U260" s="8"/>
      <c r="V260" s="8">
        <f t="shared" ref="V260" si="501">SUM(T260:U260)</f>
        <v>9000</v>
      </c>
    </row>
    <row r="261" spans="1:22" ht="31.5" outlineLevel="5" collapsed="1" x14ac:dyDescent="0.25">
      <c r="A261" s="5" t="s">
        <v>258</v>
      </c>
      <c r="B261" s="5"/>
      <c r="C261" s="69" t="s">
        <v>259</v>
      </c>
      <c r="D261" s="4">
        <f>D262</f>
        <v>5000</v>
      </c>
      <c r="E261" s="4">
        <f t="shared" ref="E261:J261" si="502">E262</f>
        <v>0</v>
      </c>
      <c r="F261" s="4">
        <f t="shared" si="502"/>
        <v>5000</v>
      </c>
      <c r="G261" s="4">
        <f t="shared" si="502"/>
        <v>0</v>
      </c>
      <c r="H261" s="4">
        <f t="shared" si="502"/>
        <v>5000</v>
      </c>
      <c r="I261" s="4">
        <f t="shared" si="502"/>
        <v>937</v>
      </c>
      <c r="J261" s="4">
        <f t="shared" si="502"/>
        <v>5937</v>
      </c>
      <c r="K261" s="4">
        <f>K262</f>
        <v>3300</v>
      </c>
      <c r="L261" s="4">
        <f t="shared" ref="L261:Q261" si="503">L262</f>
        <v>0</v>
      </c>
      <c r="M261" s="4">
        <f t="shared" si="503"/>
        <v>3300</v>
      </c>
      <c r="N261" s="4">
        <f t="shared" si="503"/>
        <v>0</v>
      </c>
      <c r="O261" s="4">
        <f t="shared" si="503"/>
        <v>3300</v>
      </c>
      <c r="P261" s="4">
        <f t="shared" si="503"/>
        <v>0</v>
      </c>
      <c r="Q261" s="4">
        <f t="shared" si="503"/>
        <v>3300</v>
      </c>
      <c r="R261" s="4">
        <f>R262</f>
        <v>3300</v>
      </c>
      <c r="S261" s="4">
        <f t="shared" ref="S261:V261" si="504">S262</f>
        <v>0</v>
      </c>
      <c r="T261" s="4">
        <f t="shared" si="504"/>
        <v>3300</v>
      </c>
      <c r="U261" s="4">
        <f t="shared" si="504"/>
        <v>-666.68100000000004</v>
      </c>
      <c r="V261" s="4">
        <f t="shared" si="504"/>
        <v>2633.319</v>
      </c>
    </row>
    <row r="262" spans="1:22" ht="31.5" outlineLevel="7" x14ac:dyDescent="0.25">
      <c r="A262" s="13" t="s">
        <v>258</v>
      </c>
      <c r="B262" s="13" t="s">
        <v>92</v>
      </c>
      <c r="C262" s="67" t="s">
        <v>93</v>
      </c>
      <c r="D262" s="8">
        <v>5000</v>
      </c>
      <c r="E262" s="8"/>
      <c r="F262" s="8">
        <f t="shared" ref="F262" si="505">SUM(D262:E262)</f>
        <v>5000</v>
      </c>
      <c r="G262" s="8"/>
      <c r="H262" s="8">
        <f t="shared" ref="H262" si="506">SUM(F262:G262)</f>
        <v>5000</v>
      </c>
      <c r="I262" s="8">
        <v>937</v>
      </c>
      <c r="J262" s="8">
        <f t="shared" ref="J262" si="507">SUM(H262:I262)</f>
        <v>5937</v>
      </c>
      <c r="K262" s="8">
        <v>3300</v>
      </c>
      <c r="L262" s="8"/>
      <c r="M262" s="8">
        <f t="shared" ref="M262" si="508">SUM(K262:L262)</f>
        <v>3300</v>
      </c>
      <c r="N262" s="8"/>
      <c r="O262" s="8">
        <f t="shared" ref="O262" si="509">SUM(M262:N262)</f>
        <v>3300</v>
      </c>
      <c r="P262" s="8"/>
      <c r="Q262" s="8">
        <f t="shared" ref="Q262" si="510">SUM(O262:P262)</f>
        <v>3300</v>
      </c>
      <c r="R262" s="8">
        <v>3300</v>
      </c>
      <c r="S262" s="8"/>
      <c r="T262" s="8">
        <f t="shared" ref="T262" si="511">SUM(R262:S262)</f>
        <v>3300</v>
      </c>
      <c r="U262" s="8">
        <v>-666.68100000000004</v>
      </c>
      <c r="V262" s="8">
        <f t="shared" ref="V262" si="512">SUM(T262:U262)</f>
        <v>2633.319</v>
      </c>
    </row>
    <row r="263" spans="1:22" ht="47.25" hidden="1" outlineLevel="5" x14ac:dyDescent="0.25">
      <c r="A263" s="5" t="s">
        <v>175</v>
      </c>
      <c r="B263" s="5"/>
      <c r="C263" s="69" t="s">
        <v>574</v>
      </c>
      <c r="D263" s="4">
        <f>D264</f>
        <v>841.18399999999997</v>
      </c>
      <c r="E263" s="4">
        <f t="shared" ref="E263:J263" si="513">E264</f>
        <v>0</v>
      </c>
      <c r="F263" s="4">
        <f t="shared" si="513"/>
        <v>841.18399999999997</v>
      </c>
      <c r="G263" s="4">
        <f t="shared" si="513"/>
        <v>0</v>
      </c>
      <c r="H263" s="4">
        <f t="shared" si="513"/>
        <v>841.18399999999997</v>
      </c>
      <c r="I263" s="4">
        <f t="shared" si="513"/>
        <v>0</v>
      </c>
      <c r="J263" s="4">
        <f t="shared" si="513"/>
        <v>841.18399999999997</v>
      </c>
      <c r="K263" s="4">
        <f>K264</f>
        <v>800</v>
      </c>
      <c r="L263" s="4">
        <f t="shared" ref="L263:Q263" si="514">L264</f>
        <v>0</v>
      </c>
      <c r="M263" s="4">
        <f t="shared" si="514"/>
        <v>800</v>
      </c>
      <c r="N263" s="4">
        <f t="shared" si="514"/>
        <v>0</v>
      </c>
      <c r="O263" s="4">
        <f t="shared" si="514"/>
        <v>800</v>
      </c>
      <c r="P263" s="4">
        <f t="shared" si="514"/>
        <v>0</v>
      </c>
      <c r="Q263" s="4">
        <f t="shared" si="514"/>
        <v>800</v>
      </c>
      <c r="R263" s="4">
        <f>R264</f>
        <v>0</v>
      </c>
      <c r="S263" s="4">
        <f t="shared" ref="S263" si="515">S264</f>
        <v>0</v>
      </c>
      <c r="T263" s="4"/>
      <c r="U263" s="4">
        <f t="shared" ref="U263:V263" si="516">U264</f>
        <v>666.68100000000004</v>
      </c>
      <c r="V263" s="4">
        <f t="shared" si="516"/>
        <v>666.68100000000004</v>
      </c>
    </row>
    <row r="264" spans="1:22" ht="31.5" hidden="1" outlineLevel="7" x14ac:dyDescent="0.25">
      <c r="A264" s="13" t="s">
        <v>175</v>
      </c>
      <c r="B264" s="13" t="s">
        <v>92</v>
      </c>
      <c r="C264" s="67" t="s">
        <v>93</v>
      </c>
      <c r="D264" s="48">
        <v>841.18399999999997</v>
      </c>
      <c r="E264" s="8"/>
      <c r="F264" s="8">
        <f t="shared" ref="F264" si="517">SUM(D264:E264)</f>
        <v>841.18399999999997</v>
      </c>
      <c r="G264" s="8"/>
      <c r="H264" s="8">
        <f t="shared" ref="H264" si="518">SUM(F264:G264)</f>
        <v>841.18399999999997</v>
      </c>
      <c r="I264" s="8"/>
      <c r="J264" s="8">
        <f t="shared" ref="J264" si="519">SUM(H264:I264)</f>
        <v>841.18399999999997</v>
      </c>
      <c r="K264" s="8">
        <v>800</v>
      </c>
      <c r="L264" s="8"/>
      <c r="M264" s="8">
        <f t="shared" ref="M264" si="520">SUM(K264:L264)</f>
        <v>800</v>
      </c>
      <c r="N264" s="8"/>
      <c r="O264" s="8">
        <f t="shared" ref="O264" si="521">SUM(M264:N264)</f>
        <v>800</v>
      </c>
      <c r="P264" s="8"/>
      <c r="Q264" s="8">
        <f t="shared" ref="Q264" si="522">SUM(O264:P264)</f>
        <v>800</v>
      </c>
      <c r="R264" s="8"/>
      <c r="S264" s="8"/>
      <c r="T264" s="8"/>
      <c r="U264" s="8">
        <v>666.68100000000004</v>
      </c>
      <c r="V264" s="8">
        <f t="shared" ref="V264" si="523">SUM(T264:U264)</f>
        <v>666.68100000000004</v>
      </c>
    </row>
    <row r="265" spans="1:22" s="107" customFormat="1" ht="47.25" hidden="1" outlineLevel="5" x14ac:dyDescent="0.25">
      <c r="A265" s="47" t="s">
        <v>175</v>
      </c>
      <c r="B265" s="47"/>
      <c r="C265" s="70" t="s">
        <v>583</v>
      </c>
      <c r="D265" s="20">
        <f>D266</f>
        <v>2523.3000000000002</v>
      </c>
      <c r="E265" s="20">
        <f t="shared" ref="E265:J265" si="524">E266</f>
        <v>0</v>
      </c>
      <c r="F265" s="20">
        <f t="shared" si="524"/>
        <v>2523.3000000000002</v>
      </c>
      <c r="G265" s="20">
        <f t="shared" si="524"/>
        <v>0</v>
      </c>
      <c r="H265" s="20">
        <f t="shared" si="524"/>
        <v>2523.3000000000002</v>
      </c>
      <c r="I265" s="20">
        <f t="shared" si="524"/>
        <v>0</v>
      </c>
      <c r="J265" s="20">
        <f t="shared" si="524"/>
        <v>2523.3000000000002</v>
      </c>
      <c r="K265" s="20">
        <f>K266</f>
        <v>2400</v>
      </c>
      <c r="L265" s="20">
        <f t="shared" ref="L265:Q265" si="525">L266</f>
        <v>0</v>
      </c>
      <c r="M265" s="20">
        <f t="shared" si="525"/>
        <v>2400</v>
      </c>
      <c r="N265" s="20">
        <f t="shared" si="525"/>
        <v>0</v>
      </c>
      <c r="O265" s="20">
        <f t="shared" si="525"/>
        <v>2400</v>
      </c>
      <c r="P265" s="20">
        <f t="shared" si="525"/>
        <v>0</v>
      </c>
      <c r="Q265" s="20">
        <f t="shared" si="525"/>
        <v>2400</v>
      </c>
      <c r="R265" s="20">
        <f>R266</f>
        <v>0</v>
      </c>
      <c r="S265" s="20">
        <f t="shared" ref="S265" si="526">S266</f>
        <v>0</v>
      </c>
      <c r="T265" s="20"/>
      <c r="U265" s="20">
        <f t="shared" ref="U265:V265" si="527">U266</f>
        <v>0</v>
      </c>
      <c r="V265" s="20">
        <f t="shared" si="527"/>
        <v>0</v>
      </c>
    </row>
    <row r="266" spans="1:22" s="107" customFormat="1" ht="31.5" hidden="1" outlineLevel="7" x14ac:dyDescent="0.25">
      <c r="A266" s="46" t="s">
        <v>175</v>
      </c>
      <c r="B266" s="46" t="s">
        <v>92</v>
      </c>
      <c r="C266" s="72" t="s">
        <v>93</v>
      </c>
      <c r="D266" s="7">
        <v>2523.3000000000002</v>
      </c>
      <c r="E266" s="8"/>
      <c r="F266" s="7">
        <f t="shared" ref="F266" si="528">SUM(D266:E266)</f>
        <v>2523.3000000000002</v>
      </c>
      <c r="G266" s="8"/>
      <c r="H266" s="7">
        <f t="shared" ref="H266" si="529">SUM(F266:G266)</f>
        <v>2523.3000000000002</v>
      </c>
      <c r="I266" s="8"/>
      <c r="J266" s="7">
        <f t="shared" ref="J266" si="530">SUM(H266:I266)</f>
        <v>2523.3000000000002</v>
      </c>
      <c r="K266" s="7">
        <v>2400</v>
      </c>
      <c r="L266" s="7"/>
      <c r="M266" s="7">
        <f t="shared" ref="M266" si="531">SUM(K266:L266)</f>
        <v>2400</v>
      </c>
      <c r="N266" s="8"/>
      <c r="O266" s="7">
        <f t="shared" ref="O266" si="532">SUM(M266:N266)</f>
        <v>2400</v>
      </c>
      <c r="P266" s="8"/>
      <c r="Q266" s="7">
        <f t="shared" ref="Q266" si="533">SUM(O266:P266)</f>
        <v>2400</v>
      </c>
      <c r="R266" s="7"/>
      <c r="S266" s="8"/>
      <c r="T266" s="8"/>
      <c r="U266" s="8"/>
      <c r="V266" s="7">
        <f t="shared" ref="V266" si="534">SUM(T266:U266)</f>
        <v>0</v>
      </c>
    </row>
    <row r="267" spans="1:22" ht="31.5" hidden="1" outlineLevel="4" x14ac:dyDescent="0.25">
      <c r="A267" s="5" t="s">
        <v>222</v>
      </c>
      <c r="B267" s="5"/>
      <c r="C267" s="69" t="s">
        <v>223</v>
      </c>
      <c r="D267" s="4">
        <f>D272+D274+D270+D268</f>
        <v>2846.9</v>
      </c>
      <c r="E267" s="4">
        <f t="shared" ref="E267:V267" si="535">E272+E274+E270+E268</f>
        <v>0</v>
      </c>
      <c r="F267" s="4">
        <f t="shared" si="535"/>
        <v>2846.9</v>
      </c>
      <c r="G267" s="4">
        <f t="shared" si="535"/>
        <v>0</v>
      </c>
      <c r="H267" s="4">
        <f t="shared" si="535"/>
        <v>2846.9</v>
      </c>
      <c r="I267" s="4">
        <f t="shared" ref="I267:J267" si="536">I272+I274+I270+I268</f>
        <v>0</v>
      </c>
      <c r="J267" s="4">
        <f t="shared" si="536"/>
        <v>2846.9</v>
      </c>
      <c r="K267" s="4">
        <f t="shared" si="535"/>
        <v>2283.3000000000002</v>
      </c>
      <c r="L267" s="4">
        <f t="shared" si="535"/>
        <v>0</v>
      </c>
      <c r="M267" s="4">
        <f t="shared" si="535"/>
        <v>2283.3000000000002</v>
      </c>
      <c r="N267" s="4">
        <f t="shared" si="535"/>
        <v>0</v>
      </c>
      <c r="O267" s="4">
        <f t="shared" si="535"/>
        <v>2283.3000000000002</v>
      </c>
      <c r="P267" s="4">
        <f t="shared" si="535"/>
        <v>0</v>
      </c>
      <c r="Q267" s="4">
        <f t="shared" si="535"/>
        <v>2283.3000000000002</v>
      </c>
      <c r="R267" s="4">
        <f t="shared" si="535"/>
        <v>2283.3000000000002</v>
      </c>
      <c r="S267" s="4">
        <f t="shared" si="535"/>
        <v>0</v>
      </c>
      <c r="T267" s="4">
        <f t="shared" si="535"/>
        <v>2283.3000000000002</v>
      </c>
      <c r="U267" s="4">
        <f t="shared" si="535"/>
        <v>0</v>
      </c>
      <c r="V267" s="4">
        <f t="shared" si="535"/>
        <v>2283.3000000000002</v>
      </c>
    </row>
    <row r="268" spans="1:22" ht="15.75" hidden="1" outlineLevel="5" x14ac:dyDescent="0.25">
      <c r="A268" s="5" t="s">
        <v>260</v>
      </c>
      <c r="B268" s="5"/>
      <c r="C268" s="69" t="s">
        <v>261</v>
      </c>
      <c r="D268" s="4">
        <f>D269</f>
        <v>2183.3000000000002</v>
      </c>
      <c r="E268" s="4">
        <f t="shared" ref="E268:J268" si="537">E269</f>
        <v>0</v>
      </c>
      <c r="F268" s="4">
        <f t="shared" si="537"/>
        <v>2183.3000000000002</v>
      </c>
      <c r="G268" s="4">
        <f t="shared" si="537"/>
        <v>0</v>
      </c>
      <c r="H268" s="4">
        <f t="shared" si="537"/>
        <v>2183.3000000000002</v>
      </c>
      <c r="I268" s="4">
        <f t="shared" si="537"/>
        <v>0</v>
      </c>
      <c r="J268" s="4">
        <f t="shared" si="537"/>
        <v>2183.3000000000002</v>
      </c>
      <c r="K268" s="4">
        <f>K269</f>
        <v>2183.3000000000002</v>
      </c>
      <c r="L268" s="4">
        <f t="shared" ref="L268:Q268" si="538">L269</f>
        <v>0</v>
      </c>
      <c r="M268" s="4">
        <f t="shared" si="538"/>
        <v>2183.3000000000002</v>
      </c>
      <c r="N268" s="4">
        <f t="shared" si="538"/>
        <v>0</v>
      </c>
      <c r="O268" s="4">
        <f t="shared" si="538"/>
        <v>2183.3000000000002</v>
      </c>
      <c r="P268" s="4">
        <f t="shared" si="538"/>
        <v>0</v>
      </c>
      <c r="Q268" s="4">
        <f t="shared" si="538"/>
        <v>2183.3000000000002</v>
      </c>
      <c r="R268" s="4">
        <f>R269</f>
        <v>2183.3000000000002</v>
      </c>
      <c r="S268" s="4">
        <f t="shared" ref="S268:V268" si="539">S269</f>
        <v>0</v>
      </c>
      <c r="T268" s="4">
        <f t="shared" si="539"/>
        <v>2183.3000000000002</v>
      </c>
      <c r="U268" s="4">
        <f t="shared" si="539"/>
        <v>0</v>
      </c>
      <c r="V268" s="4">
        <f t="shared" si="539"/>
        <v>2183.3000000000002</v>
      </c>
    </row>
    <row r="269" spans="1:22" ht="31.5" hidden="1" outlineLevel="7" x14ac:dyDescent="0.25">
      <c r="A269" s="13" t="s">
        <v>260</v>
      </c>
      <c r="B269" s="13" t="s">
        <v>92</v>
      </c>
      <c r="C269" s="67" t="s">
        <v>93</v>
      </c>
      <c r="D269" s="8">
        <v>2183.3000000000002</v>
      </c>
      <c r="E269" s="8"/>
      <c r="F269" s="8">
        <f t="shared" ref="F269" si="540">SUM(D269:E269)</f>
        <v>2183.3000000000002</v>
      </c>
      <c r="G269" s="8"/>
      <c r="H269" s="8">
        <f t="shared" ref="H269" si="541">SUM(F269:G269)</f>
        <v>2183.3000000000002</v>
      </c>
      <c r="I269" s="8"/>
      <c r="J269" s="8">
        <f t="shared" ref="J269" si="542">SUM(H269:I269)</f>
        <v>2183.3000000000002</v>
      </c>
      <c r="K269" s="8">
        <v>2183.3000000000002</v>
      </c>
      <c r="L269" s="8"/>
      <c r="M269" s="8">
        <f t="shared" ref="M269" si="543">SUM(K269:L269)</f>
        <v>2183.3000000000002</v>
      </c>
      <c r="N269" s="8"/>
      <c r="O269" s="8">
        <f t="shared" ref="O269" si="544">SUM(M269:N269)</f>
        <v>2183.3000000000002</v>
      </c>
      <c r="P269" s="8"/>
      <c r="Q269" s="8">
        <f t="shared" ref="Q269" si="545">SUM(O269:P269)</f>
        <v>2183.3000000000002</v>
      </c>
      <c r="R269" s="8">
        <v>2183.3000000000002</v>
      </c>
      <c r="S269" s="8"/>
      <c r="T269" s="8">
        <f t="shared" ref="T269" si="546">SUM(R269:S269)</f>
        <v>2183.3000000000002</v>
      </c>
      <c r="U269" s="8"/>
      <c r="V269" s="8">
        <f t="shared" ref="V269" si="547">SUM(T269:U269)</f>
        <v>2183.3000000000002</v>
      </c>
    </row>
    <row r="270" spans="1:22" ht="47.25" hidden="1" outlineLevel="5" x14ac:dyDescent="0.25">
      <c r="A270" s="5" t="s">
        <v>262</v>
      </c>
      <c r="B270" s="5"/>
      <c r="C270" s="69" t="s">
        <v>263</v>
      </c>
      <c r="D270" s="4">
        <f>D271</f>
        <v>112.5</v>
      </c>
      <c r="E270" s="4">
        <f t="shared" ref="E270:J270" si="548">E271</f>
        <v>0</v>
      </c>
      <c r="F270" s="4">
        <f t="shared" si="548"/>
        <v>112.5</v>
      </c>
      <c r="G270" s="4">
        <f t="shared" si="548"/>
        <v>-0.51639000000000002</v>
      </c>
      <c r="H270" s="4">
        <f t="shared" si="548"/>
        <v>111.98361</v>
      </c>
      <c r="I270" s="4">
        <f t="shared" si="548"/>
        <v>0</v>
      </c>
      <c r="J270" s="4">
        <f t="shared" si="548"/>
        <v>111.98361</v>
      </c>
      <c r="K270" s="4">
        <f>K271</f>
        <v>100</v>
      </c>
      <c r="L270" s="4">
        <f t="shared" ref="L270:Q270" si="549">L271</f>
        <v>0</v>
      </c>
      <c r="M270" s="4">
        <f t="shared" si="549"/>
        <v>100</v>
      </c>
      <c r="N270" s="4">
        <f t="shared" si="549"/>
        <v>0</v>
      </c>
      <c r="O270" s="4">
        <f t="shared" si="549"/>
        <v>100</v>
      </c>
      <c r="P270" s="4">
        <f t="shared" si="549"/>
        <v>0</v>
      </c>
      <c r="Q270" s="4">
        <f t="shared" si="549"/>
        <v>100</v>
      </c>
      <c r="R270" s="4">
        <f>R271</f>
        <v>100</v>
      </c>
      <c r="S270" s="4">
        <f t="shared" ref="S270:V270" si="550">S271</f>
        <v>0</v>
      </c>
      <c r="T270" s="4">
        <f t="shared" si="550"/>
        <v>100</v>
      </c>
      <c r="U270" s="4">
        <f t="shared" si="550"/>
        <v>0</v>
      </c>
      <c r="V270" s="4">
        <f t="shared" si="550"/>
        <v>100</v>
      </c>
    </row>
    <row r="271" spans="1:22" ht="31.5" hidden="1" outlineLevel="7" x14ac:dyDescent="0.25">
      <c r="A271" s="13" t="s">
        <v>262</v>
      </c>
      <c r="B271" s="13" t="s">
        <v>92</v>
      </c>
      <c r="C271" s="67" t="s">
        <v>93</v>
      </c>
      <c r="D271" s="8">
        <v>112.5</v>
      </c>
      <c r="E271" s="8"/>
      <c r="F271" s="8">
        <f t="shared" ref="F271" si="551">SUM(D271:E271)</f>
        <v>112.5</v>
      </c>
      <c r="G271" s="8">
        <v>-0.51639000000000002</v>
      </c>
      <c r="H271" s="8">
        <f t="shared" ref="H271" si="552">SUM(F271:G271)</f>
        <v>111.98361</v>
      </c>
      <c r="I271" s="8"/>
      <c r="J271" s="8">
        <f t="shared" ref="J271" si="553">SUM(H271:I271)</f>
        <v>111.98361</v>
      </c>
      <c r="K271" s="8">
        <v>100</v>
      </c>
      <c r="L271" s="8"/>
      <c r="M271" s="8">
        <f t="shared" ref="M271" si="554">SUM(K271:L271)</f>
        <v>100</v>
      </c>
      <c r="N271" s="8"/>
      <c r="O271" s="8">
        <f t="shared" ref="O271" si="555">SUM(M271:N271)</f>
        <v>100</v>
      </c>
      <c r="P271" s="8"/>
      <c r="Q271" s="8">
        <f t="shared" ref="Q271" si="556">SUM(O271:P271)</f>
        <v>100</v>
      </c>
      <c r="R271" s="8">
        <v>100</v>
      </c>
      <c r="S271" s="8"/>
      <c r="T271" s="8">
        <f t="shared" ref="T271" si="557">SUM(R271:S271)</f>
        <v>100</v>
      </c>
      <c r="U271" s="8"/>
      <c r="V271" s="8">
        <f t="shared" ref="V271" si="558">SUM(T271:U271)</f>
        <v>100</v>
      </c>
    </row>
    <row r="272" spans="1:22" ht="47.25" hidden="1" outlineLevel="5" x14ac:dyDescent="0.25">
      <c r="A272" s="5" t="s">
        <v>224</v>
      </c>
      <c r="B272" s="5"/>
      <c r="C272" s="69" t="s">
        <v>547</v>
      </c>
      <c r="D272" s="4">
        <f>D273</f>
        <v>5</v>
      </c>
      <c r="E272" s="4">
        <f t="shared" ref="E272:J272" si="559">E273</f>
        <v>0</v>
      </c>
      <c r="F272" s="4">
        <f t="shared" si="559"/>
        <v>5</v>
      </c>
      <c r="G272" s="4">
        <f t="shared" si="559"/>
        <v>0.51639000000000002</v>
      </c>
      <c r="H272" s="4">
        <f t="shared" si="559"/>
        <v>5.5163900000000003</v>
      </c>
      <c r="I272" s="4">
        <f t="shared" si="559"/>
        <v>0</v>
      </c>
      <c r="J272" s="4">
        <f t="shared" si="559"/>
        <v>5.5163900000000003</v>
      </c>
      <c r="K272" s="4">
        <f>K273</f>
        <v>0</v>
      </c>
      <c r="L272" s="4">
        <f t="shared" ref="L272" si="560">L273</f>
        <v>0</v>
      </c>
      <c r="M272" s="4"/>
      <c r="N272" s="4">
        <f t="shared" ref="N272" si="561">N273</f>
        <v>0</v>
      </c>
      <c r="O272" s="4"/>
      <c r="P272" s="4">
        <f t="shared" ref="P272:Q272" si="562">P273</f>
        <v>0</v>
      </c>
      <c r="Q272" s="4">
        <f t="shared" si="562"/>
        <v>0</v>
      </c>
      <c r="R272" s="4">
        <f>R273</f>
        <v>0</v>
      </c>
      <c r="S272" s="4">
        <f t="shared" ref="S272" si="563">S273</f>
        <v>0</v>
      </c>
      <c r="T272" s="4"/>
      <c r="U272" s="4">
        <f t="shared" ref="U272" si="564">U273</f>
        <v>0</v>
      </c>
      <c r="V272" s="4"/>
    </row>
    <row r="273" spans="1:22" ht="31.5" hidden="1" outlineLevel="7" x14ac:dyDescent="0.25">
      <c r="A273" s="13" t="s">
        <v>224</v>
      </c>
      <c r="B273" s="13" t="s">
        <v>92</v>
      </c>
      <c r="C273" s="67" t="s">
        <v>93</v>
      </c>
      <c r="D273" s="8">
        <v>5</v>
      </c>
      <c r="E273" s="8"/>
      <c r="F273" s="8">
        <f t="shared" ref="F273" si="565">SUM(D273:E273)</f>
        <v>5</v>
      </c>
      <c r="G273" s="8">
        <v>0.51639000000000002</v>
      </c>
      <c r="H273" s="8">
        <f t="shared" ref="H273" si="566">SUM(F273:G273)</f>
        <v>5.5163900000000003</v>
      </c>
      <c r="I273" s="8"/>
      <c r="J273" s="8">
        <f t="shared" ref="J273" si="567">SUM(H273:I273)</f>
        <v>5.5163900000000003</v>
      </c>
      <c r="K273" s="8"/>
      <c r="L273" s="8"/>
      <c r="M273" s="8"/>
      <c r="N273" s="8"/>
      <c r="O273" s="8"/>
      <c r="P273" s="8"/>
      <c r="Q273" s="8">
        <f t="shared" ref="Q273" si="568">SUM(O273:P273)</f>
        <v>0</v>
      </c>
      <c r="R273" s="8"/>
      <c r="S273" s="8"/>
      <c r="T273" s="8"/>
      <c r="U273" s="8"/>
      <c r="V273" s="8"/>
    </row>
    <row r="274" spans="1:22" s="107" customFormat="1" ht="47.25" hidden="1" outlineLevel="5" x14ac:dyDescent="0.25">
      <c r="A274" s="47" t="s">
        <v>224</v>
      </c>
      <c r="B274" s="47"/>
      <c r="C274" s="70" t="s">
        <v>586</v>
      </c>
      <c r="D274" s="20">
        <f>D275</f>
        <v>546.1</v>
      </c>
      <c r="E274" s="20">
        <f t="shared" ref="E274:J274" si="569">E275</f>
        <v>0</v>
      </c>
      <c r="F274" s="20">
        <f t="shared" si="569"/>
        <v>546.1</v>
      </c>
      <c r="G274" s="20">
        <f t="shared" si="569"/>
        <v>0</v>
      </c>
      <c r="H274" s="20">
        <f t="shared" si="569"/>
        <v>546.1</v>
      </c>
      <c r="I274" s="20">
        <f t="shared" si="569"/>
        <v>0</v>
      </c>
      <c r="J274" s="20">
        <f t="shared" si="569"/>
        <v>546.1</v>
      </c>
      <c r="K274" s="20">
        <f>K275</f>
        <v>0</v>
      </c>
      <c r="L274" s="20">
        <f t="shared" ref="L274" si="570">L275</f>
        <v>0</v>
      </c>
      <c r="M274" s="20"/>
      <c r="N274" s="20">
        <f t="shared" ref="N274:Q274" si="571">N275</f>
        <v>0</v>
      </c>
      <c r="O274" s="20">
        <f t="shared" si="571"/>
        <v>0</v>
      </c>
      <c r="P274" s="20">
        <f t="shared" si="571"/>
        <v>0</v>
      </c>
      <c r="Q274" s="20">
        <f t="shared" si="571"/>
        <v>0</v>
      </c>
      <c r="R274" s="20">
        <f>R275</f>
        <v>0</v>
      </c>
      <c r="S274" s="20">
        <f t="shared" ref="S274" si="572">S275</f>
        <v>0</v>
      </c>
      <c r="T274" s="20"/>
      <c r="U274" s="20">
        <f t="shared" ref="U274:V274" si="573">U275</f>
        <v>0</v>
      </c>
      <c r="V274" s="20">
        <f t="shared" si="573"/>
        <v>0</v>
      </c>
    </row>
    <row r="275" spans="1:22" s="107" customFormat="1" ht="31.5" hidden="1" outlineLevel="7" x14ac:dyDescent="0.25">
      <c r="A275" s="46" t="s">
        <v>224</v>
      </c>
      <c r="B275" s="46" t="s">
        <v>92</v>
      </c>
      <c r="C275" s="72" t="s">
        <v>93</v>
      </c>
      <c r="D275" s="7">
        <v>546.1</v>
      </c>
      <c r="E275" s="8"/>
      <c r="F275" s="7">
        <f t="shared" ref="F275" si="574">SUM(D275:E275)</f>
        <v>546.1</v>
      </c>
      <c r="G275" s="8"/>
      <c r="H275" s="7">
        <f t="shared" ref="H275" si="575">SUM(F275:G275)</f>
        <v>546.1</v>
      </c>
      <c r="I275" s="8"/>
      <c r="J275" s="7">
        <f t="shared" ref="J275" si="576">SUM(H275:I275)</f>
        <v>546.1</v>
      </c>
      <c r="K275" s="7"/>
      <c r="L275" s="8"/>
      <c r="M275" s="8"/>
      <c r="N275" s="8"/>
      <c r="O275" s="7">
        <f t="shared" ref="O275" si="577">SUM(M275:N275)</f>
        <v>0</v>
      </c>
      <c r="P275" s="8"/>
      <c r="Q275" s="7">
        <f t="shared" ref="Q275" si="578">SUM(O275:P275)</f>
        <v>0</v>
      </c>
      <c r="R275" s="7"/>
      <c r="S275" s="8"/>
      <c r="T275" s="8"/>
      <c r="U275" s="8"/>
      <c r="V275" s="7">
        <f t="shared" ref="V275" si="579">SUM(T275:U275)</f>
        <v>0</v>
      </c>
    </row>
    <row r="276" spans="1:22" ht="63" outlineLevel="4" collapsed="1" x14ac:dyDescent="0.25">
      <c r="A276" s="5" t="s">
        <v>264</v>
      </c>
      <c r="B276" s="5"/>
      <c r="C276" s="69" t="s">
        <v>265</v>
      </c>
      <c r="D276" s="4">
        <f>D282+D280+D277</f>
        <v>14605</v>
      </c>
      <c r="E276" s="4">
        <f t="shared" ref="E276:H276" si="580">E282+E280+E277</f>
        <v>0</v>
      </c>
      <c r="F276" s="4">
        <f t="shared" si="580"/>
        <v>14605</v>
      </c>
      <c r="G276" s="4">
        <f t="shared" si="580"/>
        <v>0</v>
      </c>
      <c r="H276" s="4">
        <f t="shared" si="580"/>
        <v>14605</v>
      </c>
      <c r="I276" s="4">
        <f t="shared" ref="I276:J276" si="581">I282+I280+I277</f>
        <v>13200</v>
      </c>
      <c r="J276" s="4">
        <f t="shared" si="581"/>
        <v>27805</v>
      </c>
      <c r="K276" s="4">
        <f>K282+K280+K277</f>
        <v>14995.7</v>
      </c>
      <c r="L276" s="4">
        <f t="shared" ref="L276:Q276" si="582">L282+L280+L277</f>
        <v>0</v>
      </c>
      <c r="M276" s="4">
        <f t="shared" si="582"/>
        <v>14995.7</v>
      </c>
      <c r="N276" s="4">
        <f t="shared" si="582"/>
        <v>0</v>
      </c>
      <c r="O276" s="4">
        <f t="shared" si="582"/>
        <v>14995.7</v>
      </c>
      <c r="P276" s="4">
        <f t="shared" si="582"/>
        <v>0</v>
      </c>
      <c r="Q276" s="4">
        <f t="shared" si="582"/>
        <v>14995.7</v>
      </c>
      <c r="R276" s="4">
        <f>R282+R280+R277</f>
        <v>14782.699999999999</v>
      </c>
      <c r="S276" s="4">
        <f t="shared" ref="S276:V276" si="583">S282+S280+S277</f>
        <v>0</v>
      </c>
      <c r="T276" s="4">
        <f t="shared" si="583"/>
        <v>14782.699999999999</v>
      </c>
      <c r="U276" s="4">
        <f t="shared" si="583"/>
        <v>0</v>
      </c>
      <c r="V276" s="4">
        <f t="shared" si="583"/>
        <v>14782.699999999999</v>
      </c>
    </row>
    <row r="277" spans="1:22" ht="47.25" outlineLevel="4" x14ac:dyDescent="0.25">
      <c r="A277" s="5" t="s">
        <v>602</v>
      </c>
      <c r="B277" s="5"/>
      <c r="C277" s="69" t="s">
        <v>601</v>
      </c>
      <c r="D277" s="4">
        <f>D278+D279</f>
        <v>1150</v>
      </c>
      <c r="E277" s="4">
        <f t="shared" ref="E277:H277" si="584">E278+E279</f>
        <v>0</v>
      </c>
      <c r="F277" s="4">
        <f t="shared" si="584"/>
        <v>1150</v>
      </c>
      <c r="G277" s="4">
        <f t="shared" si="584"/>
        <v>0</v>
      </c>
      <c r="H277" s="4">
        <f t="shared" si="584"/>
        <v>1150</v>
      </c>
      <c r="I277" s="4">
        <f t="shared" ref="I277:J277" si="585">I278+I279</f>
        <v>13200</v>
      </c>
      <c r="J277" s="4">
        <f t="shared" si="585"/>
        <v>14350</v>
      </c>
      <c r="K277" s="4">
        <f>K278+K279</f>
        <v>0</v>
      </c>
      <c r="L277" s="4">
        <f t="shared" ref="L277" si="586">L278+L279</f>
        <v>0</v>
      </c>
      <c r="M277" s="4"/>
      <c r="N277" s="4">
        <f t="shared" ref="N277:P277" si="587">N278+N279</f>
        <v>0</v>
      </c>
      <c r="O277" s="4">
        <f t="shared" si="587"/>
        <v>0</v>
      </c>
      <c r="P277" s="4">
        <f t="shared" si="587"/>
        <v>0</v>
      </c>
      <c r="Q277" s="4"/>
      <c r="R277" s="4">
        <f>R278+R279</f>
        <v>0</v>
      </c>
      <c r="S277" s="4">
        <f t="shared" ref="S277" si="588">S278+S279</f>
        <v>0</v>
      </c>
      <c r="T277" s="4"/>
      <c r="U277" s="4">
        <f t="shared" ref="U277:V277" si="589">U278+U279</f>
        <v>0</v>
      </c>
      <c r="V277" s="4">
        <f t="shared" si="589"/>
        <v>0</v>
      </c>
    </row>
    <row r="278" spans="1:22" ht="31.5" hidden="1" outlineLevel="4" x14ac:dyDescent="0.25">
      <c r="A278" s="13" t="s">
        <v>602</v>
      </c>
      <c r="B278" s="13" t="s">
        <v>11</v>
      </c>
      <c r="C278" s="67" t="s">
        <v>12</v>
      </c>
      <c r="D278" s="8">
        <v>900</v>
      </c>
      <c r="E278" s="8"/>
      <c r="F278" s="8">
        <f t="shared" ref="F278:F279" si="590">SUM(D278:E278)</f>
        <v>900</v>
      </c>
      <c r="G278" s="8"/>
      <c r="H278" s="8">
        <f t="shared" ref="H278:H279" si="591">SUM(F278:G278)</f>
        <v>900</v>
      </c>
      <c r="I278" s="8"/>
      <c r="J278" s="8">
        <f t="shared" ref="J278:J279" si="592">SUM(H278:I278)</f>
        <v>900</v>
      </c>
      <c r="K278" s="8"/>
      <c r="L278" s="8"/>
      <c r="M278" s="8"/>
      <c r="N278" s="8"/>
      <c r="O278" s="8">
        <f t="shared" ref="O278:O279" si="593">SUM(M278:N278)</f>
        <v>0</v>
      </c>
      <c r="P278" s="8"/>
      <c r="Q278" s="8">
        <f t="shared" ref="Q278" si="594">SUM(O278:P278)</f>
        <v>0</v>
      </c>
      <c r="R278" s="8"/>
      <c r="S278" s="8"/>
      <c r="T278" s="8"/>
      <c r="U278" s="8"/>
      <c r="V278" s="8">
        <f t="shared" ref="V278:V279" si="595">SUM(T278:U278)</f>
        <v>0</v>
      </c>
    </row>
    <row r="279" spans="1:22" ht="31.5" outlineLevel="4" x14ac:dyDescent="0.25">
      <c r="A279" s="13" t="s">
        <v>602</v>
      </c>
      <c r="B279" s="13" t="s">
        <v>92</v>
      </c>
      <c r="C279" s="67" t="s">
        <v>93</v>
      </c>
      <c r="D279" s="8">
        <v>250</v>
      </c>
      <c r="E279" s="8"/>
      <c r="F279" s="8">
        <f t="shared" si="590"/>
        <v>250</v>
      </c>
      <c r="G279" s="8"/>
      <c r="H279" s="8">
        <f t="shared" si="591"/>
        <v>250</v>
      </c>
      <c r="I279" s="8">
        <v>13200</v>
      </c>
      <c r="J279" s="8">
        <f t="shared" si="592"/>
        <v>13450</v>
      </c>
      <c r="K279" s="8"/>
      <c r="L279" s="8"/>
      <c r="M279" s="8"/>
      <c r="N279" s="8"/>
      <c r="O279" s="8">
        <f t="shared" si="593"/>
        <v>0</v>
      </c>
      <c r="P279" s="8"/>
      <c r="Q279" s="8"/>
      <c r="R279" s="8"/>
      <c r="S279" s="8"/>
      <c r="T279" s="8"/>
      <c r="U279" s="8"/>
      <c r="V279" s="8">
        <f t="shared" si="595"/>
        <v>0</v>
      </c>
    </row>
    <row r="280" spans="1:22" s="109" customFormat="1" ht="63" hidden="1" outlineLevel="5" x14ac:dyDescent="0.25">
      <c r="A280" s="5" t="s">
        <v>266</v>
      </c>
      <c r="B280" s="5"/>
      <c r="C280" s="69" t="s">
        <v>549</v>
      </c>
      <c r="D280" s="4">
        <f>D281</f>
        <v>1345.5</v>
      </c>
      <c r="E280" s="4">
        <f t="shared" ref="E280:V280" si="596">E281</f>
        <v>0</v>
      </c>
      <c r="F280" s="4">
        <f t="shared" si="596"/>
        <v>1345.5</v>
      </c>
      <c r="G280" s="4">
        <f t="shared" si="596"/>
        <v>0</v>
      </c>
      <c r="H280" s="4">
        <f t="shared" si="596"/>
        <v>1345.5</v>
      </c>
      <c r="I280" s="4">
        <f t="shared" si="596"/>
        <v>0</v>
      </c>
      <c r="J280" s="4">
        <f t="shared" si="596"/>
        <v>1345.5</v>
      </c>
      <c r="K280" s="4">
        <f t="shared" si="596"/>
        <v>1499.6</v>
      </c>
      <c r="L280" s="4">
        <f t="shared" si="596"/>
        <v>0</v>
      </c>
      <c r="M280" s="4">
        <f t="shared" si="596"/>
        <v>1499.6</v>
      </c>
      <c r="N280" s="4">
        <f t="shared" si="596"/>
        <v>0</v>
      </c>
      <c r="O280" s="4">
        <f t="shared" si="596"/>
        <v>1499.6</v>
      </c>
      <c r="P280" s="4">
        <f t="shared" si="596"/>
        <v>0</v>
      </c>
      <c r="Q280" s="4">
        <f t="shared" si="596"/>
        <v>1499.6</v>
      </c>
      <c r="R280" s="4">
        <f t="shared" si="596"/>
        <v>1478.3</v>
      </c>
      <c r="S280" s="4">
        <f t="shared" si="596"/>
        <v>0</v>
      </c>
      <c r="T280" s="4">
        <f t="shared" si="596"/>
        <v>1478.3</v>
      </c>
      <c r="U280" s="4">
        <f t="shared" si="596"/>
        <v>0</v>
      </c>
      <c r="V280" s="4">
        <f t="shared" si="596"/>
        <v>1478.3</v>
      </c>
    </row>
    <row r="281" spans="1:22" s="109" customFormat="1" ht="31.5" hidden="1" outlineLevel="7" x14ac:dyDescent="0.25">
      <c r="A281" s="13" t="s">
        <v>266</v>
      </c>
      <c r="B281" s="13" t="s">
        <v>92</v>
      </c>
      <c r="C281" s="67" t="s">
        <v>93</v>
      </c>
      <c r="D281" s="8">
        <v>1345.5</v>
      </c>
      <c r="E281" s="8"/>
      <c r="F281" s="8">
        <f t="shared" ref="F281" si="597">SUM(D281:E281)</f>
        <v>1345.5</v>
      </c>
      <c r="G281" s="8"/>
      <c r="H281" s="8">
        <f t="shared" ref="H281" si="598">SUM(F281:G281)</f>
        <v>1345.5</v>
      </c>
      <c r="I281" s="8"/>
      <c r="J281" s="8">
        <f t="shared" ref="J281" si="599">SUM(H281:I281)</f>
        <v>1345.5</v>
      </c>
      <c r="K281" s="8">
        <v>1499.6</v>
      </c>
      <c r="L281" s="8"/>
      <c r="M281" s="8">
        <f t="shared" ref="M281" si="600">SUM(K281:L281)</f>
        <v>1499.6</v>
      </c>
      <c r="N281" s="8"/>
      <c r="O281" s="8">
        <f t="shared" ref="O281" si="601">SUM(M281:N281)</f>
        <v>1499.6</v>
      </c>
      <c r="P281" s="8"/>
      <c r="Q281" s="8">
        <f t="shared" ref="Q281" si="602">SUM(O281:P281)</f>
        <v>1499.6</v>
      </c>
      <c r="R281" s="8">
        <v>1478.3</v>
      </c>
      <c r="S281" s="8"/>
      <c r="T281" s="8">
        <f t="shared" ref="T281" si="603">SUM(R281:S281)</f>
        <v>1478.3</v>
      </c>
      <c r="U281" s="8"/>
      <c r="V281" s="8">
        <f t="shared" ref="V281" si="604">SUM(T281:U281)</f>
        <v>1478.3</v>
      </c>
    </row>
    <row r="282" spans="1:22" s="107" customFormat="1" ht="63" hidden="1" outlineLevel="5" x14ac:dyDescent="0.25">
      <c r="A282" s="47" t="s">
        <v>266</v>
      </c>
      <c r="B282" s="47"/>
      <c r="C282" s="70" t="s">
        <v>579</v>
      </c>
      <c r="D282" s="20">
        <f>D283</f>
        <v>12109.5</v>
      </c>
      <c r="E282" s="20">
        <f t="shared" ref="E282:V282" si="605">E283</f>
        <v>0</v>
      </c>
      <c r="F282" s="20">
        <f t="shared" si="605"/>
        <v>12109.5</v>
      </c>
      <c r="G282" s="20">
        <f t="shared" si="605"/>
        <v>0</v>
      </c>
      <c r="H282" s="20">
        <f t="shared" si="605"/>
        <v>12109.5</v>
      </c>
      <c r="I282" s="20">
        <f t="shared" si="605"/>
        <v>0</v>
      </c>
      <c r="J282" s="20">
        <f t="shared" si="605"/>
        <v>12109.5</v>
      </c>
      <c r="K282" s="20">
        <f t="shared" si="605"/>
        <v>13496.1</v>
      </c>
      <c r="L282" s="20">
        <f t="shared" si="605"/>
        <v>0</v>
      </c>
      <c r="M282" s="20">
        <f t="shared" si="605"/>
        <v>13496.1</v>
      </c>
      <c r="N282" s="20">
        <f t="shared" si="605"/>
        <v>0</v>
      </c>
      <c r="O282" s="20">
        <f t="shared" si="605"/>
        <v>13496.1</v>
      </c>
      <c r="P282" s="20">
        <f t="shared" si="605"/>
        <v>0</v>
      </c>
      <c r="Q282" s="20">
        <f t="shared" si="605"/>
        <v>13496.1</v>
      </c>
      <c r="R282" s="20">
        <f t="shared" si="605"/>
        <v>13304.4</v>
      </c>
      <c r="S282" s="20">
        <f t="shared" si="605"/>
        <v>0</v>
      </c>
      <c r="T282" s="20">
        <f t="shared" si="605"/>
        <v>13304.4</v>
      </c>
      <c r="U282" s="20">
        <f t="shared" si="605"/>
        <v>0</v>
      </c>
      <c r="V282" s="20">
        <f t="shared" si="605"/>
        <v>13304.4</v>
      </c>
    </row>
    <row r="283" spans="1:22" s="107" customFormat="1" ht="31.5" hidden="1" outlineLevel="7" x14ac:dyDescent="0.25">
      <c r="A283" s="46" t="s">
        <v>266</v>
      </c>
      <c r="B283" s="46" t="s">
        <v>92</v>
      </c>
      <c r="C283" s="72" t="s">
        <v>93</v>
      </c>
      <c r="D283" s="7">
        <v>12109.5</v>
      </c>
      <c r="E283" s="8"/>
      <c r="F283" s="7">
        <f t="shared" ref="F283" si="606">SUM(D283:E283)</f>
        <v>12109.5</v>
      </c>
      <c r="G283" s="8"/>
      <c r="H283" s="7">
        <f t="shared" ref="H283" si="607">SUM(F283:G283)</f>
        <v>12109.5</v>
      </c>
      <c r="I283" s="8"/>
      <c r="J283" s="7">
        <f t="shared" ref="J283" si="608">SUM(H283:I283)</f>
        <v>12109.5</v>
      </c>
      <c r="K283" s="7">
        <v>13496.1</v>
      </c>
      <c r="L283" s="7"/>
      <c r="M283" s="7">
        <f t="shared" ref="M283" si="609">SUM(K283:L283)</f>
        <v>13496.1</v>
      </c>
      <c r="N283" s="8"/>
      <c r="O283" s="7">
        <f t="shared" ref="O283" si="610">SUM(M283:N283)</f>
        <v>13496.1</v>
      </c>
      <c r="P283" s="8"/>
      <c r="Q283" s="7">
        <f t="shared" ref="Q283" si="611">SUM(O283:P283)</f>
        <v>13496.1</v>
      </c>
      <c r="R283" s="7">
        <v>13304.4</v>
      </c>
      <c r="S283" s="7"/>
      <c r="T283" s="7">
        <f t="shared" ref="T283" si="612">SUM(R283:S283)</f>
        <v>13304.4</v>
      </c>
      <c r="U283" s="8"/>
      <c r="V283" s="7">
        <f t="shared" ref="V283" si="613">SUM(T283:U283)</f>
        <v>13304.4</v>
      </c>
    </row>
    <row r="284" spans="1:22" ht="15.75" hidden="1" outlineLevel="4" x14ac:dyDescent="0.25">
      <c r="A284" s="5" t="s">
        <v>267</v>
      </c>
      <c r="B284" s="5"/>
      <c r="C284" s="69" t="s">
        <v>252</v>
      </c>
      <c r="D284" s="4">
        <f>D287+D285</f>
        <v>1095.4000000000001</v>
      </c>
      <c r="E284" s="4">
        <f t="shared" ref="E284" si="614">E287+E285</f>
        <v>0.8</v>
      </c>
      <c r="F284" s="4">
        <f>F287+F285</f>
        <v>1096.1999999999998</v>
      </c>
      <c r="G284" s="4">
        <f t="shared" ref="G284:H284" si="615">G287+G285</f>
        <v>0</v>
      </c>
      <c r="H284" s="4">
        <f t="shared" si="615"/>
        <v>1096.1999999999998</v>
      </c>
      <c r="I284" s="4">
        <f t="shared" ref="I284:J284" si="616">I287+I285</f>
        <v>0</v>
      </c>
      <c r="J284" s="4">
        <f t="shared" si="616"/>
        <v>1096.1999999999998</v>
      </c>
      <c r="K284" s="4">
        <f>K287+K285</f>
        <v>971.7</v>
      </c>
      <c r="L284" s="4">
        <f t="shared" ref="L284:Q284" si="617">L287+L285</f>
        <v>0</v>
      </c>
      <c r="M284" s="4">
        <f t="shared" si="617"/>
        <v>971.7</v>
      </c>
      <c r="N284" s="4">
        <f t="shared" si="617"/>
        <v>0</v>
      </c>
      <c r="O284" s="4">
        <f t="shared" si="617"/>
        <v>971.7</v>
      </c>
      <c r="P284" s="4">
        <f t="shared" si="617"/>
        <v>0</v>
      </c>
      <c r="Q284" s="4">
        <f t="shared" si="617"/>
        <v>971.7</v>
      </c>
      <c r="R284" s="4">
        <f>R287+R285</f>
        <v>1050.4000000000001</v>
      </c>
      <c r="S284" s="4">
        <f t="shared" ref="S284:V284" si="618">S287+S285</f>
        <v>0</v>
      </c>
      <c r="T284" s="4">
        <f t="shared" si="618"/>
        <v>1050.4000000000001</v>
      </c>
      <c r="U284" s="4">
        <f t="shared" si="618"/>
        <v>0</v>
      </c>
      <c r="V284" s="4">
        <f t="shared" si="618"/>
        <v>1050.4000000000001</v>
      </c>
    </row>
    <row r="285" spans="1:22" s="109" customFormat="1" ht="47.25" hidden="1" outlineLevel="5" x14ac:dyDescent="0.25">
      <c r="A285" s="5" t="s">
        <v>268</v>
      </c>
      <c r="B285" s="5"/>
      <c r="C285" s="69" t="s">
        <v>616</v>
      </c>
      <c r="D285" s="4">
        <f>D286</f>
        <v>349.9</v>
      </c>
      <c r="E285" s="4">
        <f t="shared" ref="E285:J285" si="619">E286</f>
        <v>0</v>
      </c>
      <c r="F285" s="4">
        <f t="shared" si="619"/>
        <v>349.9</v>
      </c>
      <c r="G285" s="4">
        <f t="shared" si="619"/>
        <v>0</v>
      </c>
      <c r="H285" s="4">
        <f t="shared" si="619"/>
        <v>349.9</v>
      </c>
      <c r="I285" s="4">
        <f t="shared" si="619"/>
        <v>0</v>
      </c>
      <c r="J285" s="4">
        <f t="shared" si="619"/>
        <v>349.9</v>
      </c>
      <c r="K285" s="4">
        <f>K286</f>
        <v>291.5</v>
      </c>
      <c r="L285" s="4">
        <f t="shared" ref="L285:Q285" si="620">L286</f>
        <v>0</v>
      </c>
      <c r="M285" s="4">
        <f t="shared" si="620"/>
        <v>291.5</v>
      </c>
      <c r="N285" s="4">
        <f t="shared" si="620"/>
        <v>0</v>
      </c>
      <c r="O285" s="4">
        <f t="shared" si="620"/>
        <v>291.5</v>
      </c>
      <c r="P285" s="4">
        <f t="shared" si="620"/>
        <v>0</v>
      </c>
      <c r="Q285" s="4">
        <f t="shared" si="620"/>
        <v>291.5</v>
      </c>
      <c r="R285" s="4">
        <f>R286</f>
        <v>315.10000000000002</v>
      </c>
      <c r="S285" s="4">
        <f t="shared" ref="S285:V285" si="621">S286</f>
        <v>0</v>
      </c>
      <c r="T285" s="4">
        <f t="shared" si="621"/>
        <v>315.10000000000002</v>
      </c>
      <c r="U285" s="4">
        <f t="shared" si="621"/>
        <v>0</v>
      </c>
      <c r="V285" s="4">
        <f t="shared" si="621"/>
        <v>315.10000000000002</v>
      </c>
    </row>
    <row r="286" spans="1:22" s="109" customFormat="1" ht="31.5" hidden="1" outlineLevel="7" x14ac:dyDescent="0.25">
      <c r="A286" s="13" t="s">
        <v>268</v>
      </c>
      <c r="B286" s="13" t="s">
        <v>92</v>
      </c>
      <c r="C286" s="67" t="s">
        <v>93</v>
      </c>
      <c r="D286" s="8">
        <v>349.9</v>
      </c>
      <c r="E286" s="8"/>
      <c r="F286" s="8">
        <f t="shared" ref="F286" si="622">SUM(D286:E286)</f>
        <v>349.9</v>
      </c>
      <c r="G286" s="8"/>
      <c r="H286" s="8">
        <f t="shared" ref="H286" si="623">SUM(F286:G286)</f>
        <v>349.9</v>
      </c>
      <c r="I286" s="8"/>
      <c r="J286" s="8">
        <f t="shared" ref="J286" si="624">SUM(H286:I286)</f>
        <v>349.9</v>
      </c>
      <c r="K286" s="8">
        <v>291.5</v>
      </c>
      <c r="L286" s="8"/>
      <c r="M286" s="8">
        <f t="shared" ref="M286" si="625">SUM(K286:L286)</f>
        <v>291.5</v>
      </c>
      <c r="N286" s="8"/>
      <c r="O286" s="8">
        <f t="shared" ref="O286" si="626">SUM(M286:N286)</f>
        <v>291.5</v>
      </c>
      <c r="P286" s="8"/>
      <c r="Q286" s="8">
        <f t="shared" ref="Q286" si="627">SUM(O286:P286)</f>
        <v>291.5</v>
      </c>
      <c r="R286" s="8">
        <v>315.10000000000002</v>
      </c>
      <c r="S286" s="8"/>
      <c r="T286" s="8">
        <f t="shared" ref="T286" si="628">SUM(R286:S286)</f>
        <v>315.10000000000002</v>
      </c>
      <c r="U286" s="8"/>
      <c r="V286" s="8">
        <f t="shared" ref="V286" si="629">SUM(T286:U286)</f>
        <v>315.10000000000002</v>
      </c>
    </row>
    <row r="287" spans="1:22" s="107" customFormat="1" ht="47.25" hidden="1" outlineLevel="5" x14ac:dyDescent="0.25">
      <c r="A287" s="47" t="s">
        <v>268</v>
      </c>
      <c r="B287" s="47"/>
      <c r="C287" s="70" t="s">
        <v>587</v>
      </c>
      <c r="D287" s="20">
        <f>D288</f>
        <v>745.5</v>
      </c>
      <c r="E287" s="20">
        <f t="shared" ref="E287:J287" si="630">E288</f>
        <v>0.8</v>
      </c>
      <c r="F287" s="20">
        <f t="shared" si="630"/>
        <v>746.3</v>
      </c>
      <c r="G287" s="20">
        <f t="shared" si="630"/>
        <v>0</v>
      </c>
      <c r="H287" s="20">
        <f t="shared" si="630"/>
        <v>746.3</v>
      </c>
      <c r="I287" s="20">
        <f t="shared" si="630"/>
        <v>0</v>
      </c>
      <c r="J287" s="20">
        <f t="shared" si="630"/>
        <v>746.3</v>
      </c>
      <c r="K287" s="20">
        <f>K288</f>
        <v>680.2</v>
      </c>
      <c r="L287" s="20">
        <f t="shared" ref="L287:Q287" si="631">L288</f>
        <v>0</v>
      </c>
      <c r="M287" s="20">
        <f t="shared" si="631"/>
        <v>680.2</v>
      </c>
      <c r="N287" s="20">
        <f t="shared" si="631"/>
        <v>0</v>
      </c>
      <c r="O287" s="20">
        <f t="shared" si="631"/>
        <v>680.2</v>
      </c>
      <c r="P287" s="20">
        <f t="shared" si="631"/>
        <v>0</v>
      </c>
      <c r="Q287" s="20">
        <f t="shared" si="631"/>
        <v>680.2</v>
      </c>
      <c r="R287" s="20">
        <f>R288</f>
        <v>735.3</v>
      </c>
      <c r="S287" s="20">
        <f t="shared" ref="S287:V287" si="632">S288</f>
        <v>0</v>
      </c>
      <c r="T287" s="20">
        <f t="shared" si="632"/>
        <v>735.3</v>
      </c>
      <c r="U287" s="20">
        <f t="shared" si="632"/>
        <v>0</v>
      </c>
      <c r="V287" s="20">
        <f t="shared" si="632"/>
        <v>735.3</v>
      </c>
    </row>
    <row r="288" spans="1:22" s="107" customFormat="1" ht="31.5" hidden="1" outlineLevel="7" x14ac:dyDescent="0.25">
      <c r="A288" s="46" t="s">
        <v>268</v>
      </c>
      <c r="B288" s="46" t="s">
        <v>92</v>
      </c>
      <c r="C288" s="72" t="s">
        <v>93</v>
      </c>
      <c r="D288" s="7">
        <v>745.5</v>
      </c>
      <c r="E288" s="7">
        <v>0.8</v>
      </c>
      <c r="F288" s="7">
        <f>SUM(D288:E288)</f>
        <v>746.3</v>
      </c>
      <c r="G288" s="7"/>
      <c r="H288" s="7">
        <f>SUM(F288:G288)</f>
        <v>746.3</v>
      </c>
      <c r="I288" s="7"/>
      <c r="J288" s="7">
        <f>SUM(H288:I288)</f>
        <v>746.3</v>
      </c>
      <c r="K288" s="7">
        <v>680.2</v>
      </c>
      <c r="L288" s="7"/>
      <c r="M288" s="7">
        <f t="shared" ref="M288" si="633">SUM(K288:L288)</f>
        <v>680.2</v>
      </c>
      <c r="N288" s="7"/>
      <c r="O288" s="7">
        <f>SUM(M288:N288)</f>
        <v>680.2</v>
      </c>
      <c r="P288" s="7"/>
      <c r="Q288" s="7">
        <f>SUM(O288:P288)</f>
        <v>680.2</v>
      </c>
      <c r="R288" s="7">
        <v>735.3</v>
      </c>
      <c r="S288" s="7"/>
      <c r="T288" s="7">
        <f t="shared" ref="T288" si="634">SUM(R288:S288)</f>
        <v>735.3</v>
      </c>
      <c r="U288" s="7"/>
      <c r="V288" s="7">
        <f>SUM(T288:U288)</f>
        <v>735.3</v>
      </c>
    </row>
    <row r="289" spans="1:22" s="107" customFormat="1" ht="47.25" hidden="1" outlineLevel="7" x14ac:dyDescent="0.2">
      <c r="A289" s="10" t="s">
        <v>744</v>
      </c>
      <c r="B289" s="10"/>
      <c r="C289" s="129" t="s">
        <v>743</v>
      </c>
      <c r="D289" s="7"/>
      <c r="E289" s="7"/>
      <c r="F289" s="7"/>
      <c r="G289" s="4">
        <f t="shared" ref="G289:J290" si="635">G290</f>
        <v>1601.6</v>
      </c>
      <c r="H289" s="4">
        <f t="shared" si="635"/>
        <v>1601.6</v>
      </c>
      <c r="I289" s="4">
        <f t="shared" si="635"/>
        <v>0</v>
      </c>
      <c r="J289" s="4">
        <f t="shared" si="635"/>
        <v>1601.6</v>
      </c>
      <c r="K289" s="7"/>
      <c r="L289" s="7"/>
      <c r="M289" s="7"/>
      <c r="N289" s="7"/>
      <c r="O289" s="7"/>
      <c r="P289" s="4">
        <f t="shared" ref="P289:Q290" si="636">P290</f>
        <v>0</v>
      </c>
      <c r="Q289" s="4">
        <f t="shared" si="636"/>
        <v>0</v>
      </c>
      <c r="R289" s="7"/>
      <c r="S289" s="7"/>
      <c r="T289" s="7"/>
      <c r="U289" s="7"/>
      <c r="V289" s="7"/>
    </row>
    <row r="290" spans="1:22" s="107" customFormat="1" ht="63" hidden="1" outlineLevel="7" x14ac:dyDescent="0.2">
      <c r="A290" s="10" t="s">
        <v>745</v>
      </c>
      <c r="B290" s="10"/>
      <c r="C290" s="129" t="s">
        <v>767</v>
      </c>
      <c r="D290" s="7"/>
      <c r="E290" s="7"/>
      <c r="F290" s="7"/>
      <c r="G290" s="4">
        <f t="shared" si="635"/>
        <v>1601.6</v>
      </c>
      <c r="H290" s="4">
        <f t="shared" si="635"/>
        <v>1601.6</v>
      </c>
      <c r="I290" s="4">
        <f t="shared" si="635"/>
        <v>0</v>
      </c>
      <c r="J290" s="4">
        <f t="shared" si="635"/>
        <v>1601.6</v>
      </c>
      <c r="K290" s="7"/>
      <c r="L290" s="7"/>
      <c r="M290" s="7"/>
      <c r="N290" s="7"/>
      <c r="O290" s="7"/>
      <c r="P290" s="4">
        <f t="shared" si="636"/>
        <v>0</v>
      </c>
      <c r="Q290" s="4">
        <f t="shared" si="636"/>
        <v>0</v>
      </c>
      <c r="R290" s="7"/>
      <c r="S290" s="7"/>
      <c r="T290" s="7"/>
      <c r="U290" s="7"/>
      <c r="V290" s="7"/>
    </row>
    <row r="291" spans="1:22" s="107" customFormat="1" ht="31.5" hidden="1" outlineLevel="7" x14ac:dyDescent="0.2">
      <c r="A291" s="9" t="s">
        <v>745</v>
      </c>
      <c r="B291" s="9" t="s">
        <v>92</v>
      </c>
      <c r="C291" s="79" t="s">
        <v>591</v>
      </c>
      <c r="D291" s="7"/>
      <c r="E291" s="7"/>
      <c r="F291" s="7"/>
      <c r="G291" s="8">
        <v>1601.6</v>
      </c>
      <c r="H291" s="8">
        <f t="shared" ref="H291" si="637">SUM(F291:G291)</f>
        <v>1601.6</v>
      </c>
      <c r="I291" s="8"/>
      <c r="J291" s="8">
        <f t="shared" ref="J291" si="638">SUM(H291:I291)</f>
        <v>1601.6</v>
      </c>
      <c r="K291" s="7"/>
      <c r="L291" s="7"/>
      <c r="M291" s="7"/>
      <c r="N291" s="7"/>
      <c r="O291" s="7"/>
      <c r="P291" s="8"/>
      <c r="Q291" s="8">
        <f t="shared" ref="Q291" si="639">SUM(O291:P291)</f>
        <v>0</v>
      </c>
      <c r="R291" s="7"/>
      <c r="S291" s="7"/>
      <c r="T291" s="7"/>
      <c r="U291" s="7"/>
      <c r="V291" s="7"/>
    </row>
    <row r="292" spans="1:22" ht="31.5" hidden="1" outlineLevel="4" x14ac:dyDescent="0.25">
      <c r="A292" s="5" t="s">
        <v>269</v>
      </c>
      <c r="B292" s="5"/>
      <c r="C292" s="69" t="s">
        <v>652</v>
      </c>
      <c r="D292" s="4">
        <f>D293+D297+D295</f>
        <v>38335</v>
      </c>
      <c r="E292" s="4">
        <f t="shared" ref="E292:V292" si="640">E293+E297+E295</f>
        <v>0</v>
      </c>
      <c r="F292" s="4">
        <f t="shared" si="640"/>
        <v>38335</v>
      </c>
      <c r="G292" s="4">
        <f t="shared" si="640"/>
        <v>0</v>
      </c>
      <c r="H292" s="4">
        <f t="shared" si="640"/>
        <v>38335</v>
      </c>
      <c r="I292" s="4">
        <f t="shared" ref="I292:J292" si="641">I293+I297+I295</f>
        <v>0</v>
      </c>
      <c r="J292" s="4">
        <f t="shared" si="641"/>
        <v>38335</v>
      </c>
      <c r="K292" s="4">
        <f t="shared" si="640"/>
        <v>38335</v>
      </c>
      <c r="L292" s="4">
        <f t="shared" si="640"/>
        <v>0</v>
      </c>
      <c r="M292" s="4">
        <f t="shared" si="640"/>
        <v>38335</v>
      </c>
      <c r="N292" s="4">
        <f t="shared" si="640"/>
        <v>0</v>
      </c>
      <c r="O292" s="4">
        <f t="shared" si="640"/>
        <v>38335</v>
      </c>
      <c r="P292" s="4">
        <f t="shared" si="640"/>
        <v>0</v>
      </c>
      <c r="Q292" s="4">
        <f t="shared" si="640"/>
        <v>38335</v>
      </c>
      <c r="R292" s="4">
        <f t="shared" si="640"/>
        <v>42594.400000000001</v>
      </c>
      <c r="S292" s="4">
        <f t="shared" si="640"/>
        <v>0</v>
      </c>
      <c r="T292" s="4">
        <f t="shared" si="640"/>
        <v>42594.400000000001</v>
      </c>
      <c r="U292" s="4">
        <f t="shared" si="640"/>
        <v>0</v>
      </c>
      <c r="V292" s="4">
        <f t="shared" si="640"/>
        <v>42594.400000000001</v>
      </c>
    </row>
    <row r="293" spans="1:22" ht="47.25" hidden="1" outlineLevel="5" x14ac:dyDescent="0.25">
      <c r="A293" s="5" t="s">
        <v>270</v>
      </c>
      <c r="B293" s="5"/>
      <c r="C293" s="69" t="s">
        <v>617</v>
      </c>
      <c r="D293" s="4">
        <f>D294</f>
        <v>3833.5</v>
      </c>
      <c r="E293" s="4">
        <f t="shared" ref="E293:V293" si="642">E294</f>
        <v>0</v>
      </c>
      <c r="F293" s="4">
        <f t="shared" si="642"/>
        <v>3833.5</v>
      </c>
      <c r="G293" s="4">
        <f t="shared" si="642"/>
        <v>0</v>
      </c>
      <c r="H293" s="4">
        <f t="shared" si="642"/>
        <v>3833.5</v>
      </c>
      <c r="I293" s="4">
        <f t="shared" si="642"/>
        <v>0</v>
      </c>
      <c r="J293" s="4">
        <f t="shared" si="642"/>
        <v>3833.5</v>
      </c>
      <c r="K293" s="4">
        <f t="shared" si="642"/>
        <v>3833.5</v>
      </c>
      <c r="L293" s="4">
        <f t="shared" si="642"/>
        <v>0</v>
      </c>
      <c r="M293" s="4">
        <f t="shared" si="642"/>
        <v>3833.5</v>
      </c>
      <c r="N293" s="4">
        <f t="shared" si="642"/>
        <v>0</v>
      </c>
      <c r="O293" s="4">
        <f t="shared" si="642"/>
        <v>3833.5</v>
      </c>
      <c r="P293" s="4">
        <f t="shared" si="642"/>
        <v>0</v>
      </c>
      <c r="Q293" s="4">
        <f t="shared" si="642"/>
        <v>3833.5</v>
      </c>
      <c r="R293" s="4">
        <f t="shared" si="642"/>
        <v>4259.3999999999996</v>
      </c>
      <c r="S293" s="4">
        <f t="shared" si="642"/>
        <v>0</v>
      </c>
      <c r="T293" s="4">
        <f t="shared" si="642"/>
        <v>4259.3999999999996</v>
      </c>
      <c r="U293" s="4">
        <f t="shared" si="642"/>
        <v>0</v>
      </c>
      <c r="V293" s="4">
        <f t="shared" si="642"/>
        <v>4259.3999999999996</v>
      </c>
    </row>
    <row r="294" spans="1:22" ht="31.5" hidden="1" outlineLevel="7" x14ac:dyDescent="0.25">
      <c r="A294" s="13" t="s">
        <v>270</v>
      </c>
      <c r="B294" s="13" t="s">
        <v>92</v>
      </c>
      <c r="C294" s="67" t="s">
        <v>93</v>
      </c>
      <c r="D294" s="8">
        <v>3833.5</v>
      </c>
      <c r="E294" s="8"/>
      <c r="F294" s="8">
        <f t="shared" ref="F294" si="643">SUM(D294:E294)</f>
        <v>3833.5</v>
      </c>
      <c r="G294" s="8"/>
      <c r="H294" s="8">
        <f t="shared" ref="H294" si="644">SUM(F294:G294)</f>
        <v>3833.5</v>
      </c>
      <c r="I294" s="8"/>
      <c r="J294" s="8">
        <f t="shared" ref="J294" si="645">SUM(H294:I294)</f>
        <v>3833.5</v>
      </c>
      <c r="K294" s="8">
        <v>3833.5</v>
      </c>
      <c r="L294" s="8"/>
      <c r="M294" s="8">
        <f t="shared" ref="M294" si="646">SUM(K294:L294)</f>
        <v>3833.5</v>
      </c>
      <c r="N294" s="8"/>
      <c r="O294" s="8">
        <f t="shared" ref="O294" si="647">SUM(M294:N294)</f>
        <v>3833.5</v>
      </c>
      <c r="P294" s="8"/>
      <c r="Q294" s="8">
        <f t="shared" ref="Q294" si="648">SUM(O294:P294)</f>
        <v>3833.5</v>
      </c>
      <c r="R294" s="8">
        <v>4259.3999999999996</v>
      </c>
      <c r="S294" s="8"/>
      <c r="T294" s="8">
        <f t="shared" ref="T294" si="649">SUM(R294:S294)</f>
        <v>4259.3999999999996</v>
      </c>
      <c r="U294" s="8"/>
      <c r="V294" s="8">
        <f t="shared" ref="V294" si="650">SUM(T294:U294)</f>
        <v>4259.3999999999996</v>
      </c>
    </row>
    <row r="295" spans="1:22" ht="47.25" hidden="1" outlineLevel="7" x14ac:dyDescent="0.25">
      <c r="A295" s="47" t="s">
        <v>270</v>
      </c>
      <c r="B295" s="47"/>
      <c r="C295" s="70" t="s">
        <v>655</v>
      </c>
      <c r="D295" s="20">
        <f>D296</f>
        <v>32776.400000000001</v>
      </c>
      <c r="E295" s="20">
        <f t="shared" ref="E295:V297" si="651">E296</f>
        <v>0</v>
      </c>
      <c r="F295" s="20">
        <f t="shared" si="651"/>
        <v>32776.400000000001</v>
      </c>
      <c r="G295" s="20">
        <f t="shared" si="651"/>
        <v>0</v>
      </c>
      <c r="H295" s="20">
        <f t="shared" si="651"/>
        <v>32776.400000000001</v>
      </c>
      <c r="I295" s="20">
        <f t="shared" si="651"/>
        <v>0</v>
      </c>
      <c r="J295" s="20">
        <f t="shared" si="651"/>
        <v>32776.400000000001</v>
      </c>
      <c r="K295" s="20">
        <f t="shared" si="651"/>
        <v>32776.400000000001</v>
      </c>
      <c r="L295" s="20">
        <f t="shared" si="651"/>
        <v>0</v>
      </c>
      <c r="M295" s="20">
        <f t="shared" si="651"/>
        <v>32776.400000000001</v>
      </c>
      <c r="N295" s="20">
        <f t="shared" si="651"/>
        <v>0</v>
      </c>
      <c r="O295" s="20">
        <f t="shared" si="651"/>
        <v>32776.400000000001</v>
      </c>
      <c r="P295" s="20">
        <f t="shared" si="651"/>
        <v>0</v>
      </c>
      <c r="Q295" s="20">
        <f t="shared" si="651"/>
        <v>32776.400000000001</v>
      </c>
      <c r="R295" s="20">
        <f t="shared" si="651"/>
        <v>36418.300000000003</v>
      </c>
      <c r="S295" s="20">
        <f t="shared" si="651"/>
        <v>0</v>
      </c>
      <c r="T295" s="20">
        <f t="shared" si="651"/>
        <v>36418.300000000003</v>
      </c>
      <c r="U295" s="20">
        <f t="shared" si="651"/>
        <v>0</v>
      </c>
      <c r="V295" s="20">
        <f t="shared" si="651"/>
        <v>36418.300000000003</v>
      </c>
    </row>
    <row r="296" spans="1:22" ht="31.5" hidden="1" outlineLevel="7" x14ac:dyDescent="0.25">
      <c r="A296" s="46" t="s">
        <v>270</v>
      </c>
      <c r="B296" s="46" t="s">
        <v>92</v>
      </c>
      <c r="C296" s="72" t="s">
        <v>93</v>
      </c>
      <c r="D296" s="7">
        <v>32776.400000000001</v>
      </c>
      <c r="E296" s="8"/>
      <c r="F296" s="7">
        <f t="shared" ref="F296" si="652">SUM(D296:E296)</f>
        <v>32776.400000000001</v>
      </c>
      <c r="G296" s="8"/>
      <c r="H296" s="7">
        <f t="shared" ref="H296" si="653">SUM(F296:G296)</f>
        <v>32776.400000000001</v>
      </c>
      <c r="I296" s="8"/>
      <c r="J296" s="7">
        <f t="shared" ref="J296" si="654">SUM(H296:I296)</f>
        <v>32776.400000000001</v>
      </c>
      <c r="K296" s="7">
        <v>32776.400000000001</v>
      </c>
      <c r="L296" s="7"/>
      <c r="M296" s="7">
        <f t="shared" ref="M296" si="655">SUM(K296:L296)</f>
        <v>32776.400000000001</v>
      </c>
      <c r="N296" s="8"/>
      <c r="O296" s="7">
        <f t="shared" ref="O296" si="656">SUM(M296:N296)</f>
        <v>32776.400000000001</v>
      </c>
      <c r="P296" s="8"/>
      <c r="Q296" s="7">
        <f t="shared" ref="Q296" si="657">SUM(O296:P296)</f>
        <v>32776.400000000001</v>
      </c>
      <c r="R296" s="7">
        <v>36418.300000000003</v>
      </c>
      <c r="S296" s="7"/>
      <c r="T296" s="7">
        <f t="shared" ref="T296" si="658">SUM(R296:S296)</f>
        <v>36418.300000000003</v>
      </c>
      <c r="U296" s="8"/>
      <c r="V296" s="7">
        <f t="shared" ref="V296" si="659">SUM(T296:U296)</f>
        <v>36418.300000000003</v>
      </c>
    </row>
    <row r="297" spans="1:22" s="107" customFormat="1" ht="47.25" hidden="1" outlineLevel="5" x14ac:dyDescent="0.25">
      <c r="A297" s="47" t="s">
        <v>270</v>
      </c>
      <c r="B297" s="47"/>
      <c r="C297" s="70" t="s">
        <v>582</v>
      </c>
      <c r="D297" s="20">
        <f>D298</f>
        <v>1725.1</v>
      </c>
      <c r="E297" s="20">
        <f t="shared" ref="E297:J297" si="660">E298</f>
        <v>0</v>
      </c>
      <c r="F297" s="20">
        <f t="shared" si="660"/>
        <v>1725.1</v>
      </c>
      <c r="G297" s="20">
        <f t="shared" si="660"/>
        <v>0</v>
      </c>
      <c r="H297" s="20">
        <f t="shared" si="660"/>
        <v>1725.1</v>
      </c>
      <c r="I297" s="20">
        <f t="shared" si="660"/>
        <v>0</v>
      </c>
      <c r="J297" s="20">
        <f t="shared" si="660"/>
        <v>1725.1</v>
      </c>
      <c r="K297" s="20">
        <f t="shared" si="651"/>
        <v>1725.1</v>
      </c>
      <c r="L297" s="20">
        <f t="shared" si="651"/>
        <v>0</v>
      </c>
      <c r="M297" s="20">
        <f t="shared" si="651"/>
        <v>1725.1</v>
      </c>
      <c r="N297" s="20">
        <f t="shared" si="651"/>
        <v>0</v>
      </c>
      <c r="O297" s="20">
        <f t="shared" si="651"/>
        <v>1725.1</v>
      </c>
      <c r="P297" s="20">
        <f t="shared" si="651"/>
        <v>0</v>
      </c>
      <c r="Q297" s="20">
        <f t="shared" si="651"/>
        <v>1725.1</v>
      </c>
      <c r="R297" s="20">
        <f t="shared" si="651"/>
        <v>1916.7</v>
      </c>
      <c r="S297" s="20">
        <f t="shared" si="651"/>
        <v>0</v>
      </c>
      <c r="T297" s="20">
        <f t="shared" si="651"/>
        <v>1916.7</v>
      </c>
      <c r="U297" s="20">
        <f t="shared" si="651"/>
        <v>0</v>
      </c>
      <c r="V297" s="20">
        <f t="shared" si="651"/>
        <v>1916.7</v>
      </c>
    </row>
    <row r="298" spans="1:22" s="107" customFormat="1" ht="31.5" hidden="1" outlineLevel="7" x14ac:dyDescent="0.25">
      <c r="A298" s="46" t="s">
        <v>270</v>
      </c>
      <c r="B298" s="46" t="s">
        <v>92</v>
      </c>
      <c r="C298" s="72" t="s">
        <v>93</v>
      </c>
      <c r="D298" s="7">
        <v>1725.1</v>
      </c>
      <c r="E298" s="8"/>
      <c r="F298" s="7">
        <f t="shared" ref="F298" si="661">SUM(D298:E298)</f>
        <v>1725.1</v>
      </c>
      <c r="G298" s="8"/>
      <c r="H298" s="7">
        <f t="shared" ref="H298" si="662">SUM(F298:G298)</f>
        <v>1725.1</v>
      </c>
      <c r="I298" s="8"/>
      <c r="J298" s="7">
        <f t="shared" ref="J298" si="663">SUM(H298:I298)</f>
        <v>1725.1</v>
      </c>
      <c r="K298" s="7">
        <v>1725.1</v>
      </c>
      <c r="L298" s="7"/>
      <c r="M298" s="7">
        <f t="shared" ref="M298" si="664">SUM(K298:L298)</f>
        <v>1725.1</v>
      </c>
      <c r="N298" s="8"/>
      <c r="O298" s="7">
        <f t="shared" ref="O298" si="665">SUM(M298:N298)</f>
        <v>1725.1</v>
      </c>
      <c r="P298" s="8"/>
      <c r="Q298" s="7">
        <f t="shared" ref="Q298" si="666">SUM(O298:P298)</f>
        <v>1725.1</v>
      </c>
      <c r="R298" s="7">
        <v>1916.7</v>
      </c>
      <c r="S298" s="7"/>
      <c r="T298" s="7">
        <f t="shared" ref="T298" si="667">SUM(R298:S298)</f>
        <v>1916.7</v>
      </c>
      <c r="U298" s="8"/>
      <c r="V298" s="7">
        <f t="shared" ref="V298" si="668">SUM(T298:U298)</f>
        <v>1916.7</v>
      </c>
    </row>
    <row r="299" spans="1:22" ht="47.25" outlineLevel="3" collapsed="1" x14ac:dyDescent="0.25">
      <c r="A299" s="5" t="s">
        <v>244</v>
      </c>
      <c r="B299" s="5"/>
      <c r="C299" s="69" t="s">
        <v>245</v>
      </c>
      <c r="D299" s="4">
        <f>D300+D309</f>
        <v>7374.5</v>
      </c>
      <c r="E299" s="4">
        <f t="shared" ref="E299:F299" si="669">E300+E309</f>
        <v>0</v>
      </c>
      <c r="F299" s="4">
        <f t="shared" si="669"/>
        <v>7374.5</v>
      </c>
      <c r="G299" s="4">
        <f t="shared" ref="G299:V299" si="670">G300+G309+G316</f>
        <v>9505.4461300000003</v>
      </c>
      <c r="H299" s="4">
        <f t="shared" si="670"/>
        <v>16879.94613</v>
      </c>
      <c r="I299" s="4">
        <f t="shared" ref="I299:J299" si="671">I300+I309+I316</f>
        <v>2052.7973200000001</v>
      </c>
      <c r="J299" s="4">
        <f t="shared" si="671"/>
        <v>18932.743450000002</v>
      </c>
      <c r="K299" s="4">
        <f t="shared" si="670"/>
        <v>5875</v>
      </c>
      <c r="L299" s="4">
        <f t="shared" si="670"/>
        <v>0</v>
      </c>
      <c r="M299" s="4">
        <f t="shared" si="670"/>
        <v>5875</v>
      </c>
      <c r="N299" s="4">
        <f t="shared" si="670"/>
        <v>0</v>
      </c>
      <c r="O299" s="4">
        <f t="shared" si="670"/>
        <v>5875</v>
      </c>
      <c r="P299" s="4">
        <f t="shared" si="670"/>
        <v>0</v>
      </c>
      <c r="Q299" s="4">
        <f t="shared" si="670"/>
        <v>5875</v>
      </c>
      <c r="R299" s="4">
        <f t="shared" si="670"/>
        <v>5875</v>
      </c>
      <c r="S299" s="4">
        <f t="shared" si="670"/>
        <v>0</v>
      </c>
      <c r="T299" s="4">
        <f t="shared" si="670"/>
        <v>5875</v>
      </c>
      <c r="U299" s="4">
        <f t="shared" si="670"/>
        <v>0</v>
      </c>
      <c r="V299" s="4">
        <f t="shared" si="670"/>
        <v>5875</v>
      </c>
    </row>
    <row r="300" spans="1:22" ht="47.25" outlineLevel="4" x14ac:dyDescent="0.25">
      <c r="A300" s="5" t="s">
        <v>246</v>
      </c>
      <c r="B300" s="5"/>
      <c r="C300" s="69" t="s">
        <v>247</v>
      </c>
      <c r="D300" s="4">
        <f>D301+D304</f>
        <v>5874.5</v>
      </c>
      <c r="E300" s="4">
        <f t="shared" ref="E300:F300" si="672">E301+E304</f>
        <v>0</v>
      </c>
      <c r="F300" s="4">
        <f t="shared" si="672"/>
        <v>5874.5</v>
      </c>
      <c r="G300" s="4">
        <f>G301+G304+G307</f>
        <v>3736.5076200000003</v>
      </c>
      <c r="H300" s="4">
        <f t="shared" ref="H300:V300" si="673">H301+H304+H307</f>
        <v>9611.0076200000003</v>
      </c>
      <c r="I300" s="164">
        <f>I301+I304+I307</f>
        <v>-3.3360000000000001E-2</v>
      </c>
      <c r="J300" s="4">
        <f t="shared" ref="J300" si="674">J301+J304+J307</f>
        <v>9610.9742600000009</v>
      </c>
      <c r="K300" s="4">
        <f t="shared" si="673"/>
        <v>5875</v>
      </c>
      <c r="L300" s="4">
        <f t="shared" si="673"/>
        <v>0</v>
      </c>
      <c r="M300" s="4">
        <f t="shared" si="673"/>
        <v>5875</v>
      </c>
      <c r="N300" s="4">
        <f t="shared" si="673"/>
        <v>0</v>
      </c>
      <c r="O300" s="4">
        <f t="shared" si="673"/>
        <v>5875</v>
      </c>
      <c r="P300" s="4">
        <f>P301+P304+P307</f>
        <v>0</v>
      </c>
      <c r="Q300" s="4">
        <f t="shared" ref="Q300" si="675">Q301+Q304+Q307</f>
        <v>5875</v>
      </c>
      <c r="R300" s="4">
        <f t="shared" si="673"/>
        <v>5875</v>
      </c>
      <c r="S300" s="4">
        <f t="shared" si="673"/>
        <v>0</v>
      </c>
      <c r="T300" s="4">
        <f t="shared" si="673"/>
        <v>5875</v>
      </c>
      <c r="U300" s="4">
        <f t="shared" si="673"/>
        <v>0</v>
      </c>
      <c r="V300" s="4">
        <f t="shared" si="673"/>
        <v>5875</v>
      </c>
    </row>
    <row r="301" spans="1:22" ht="63" hidden="1" outlineLevel="5" x14ac:dyDescent="0.25">
      <c r="A301" s="5" t="s">
        <v>248</v>
      </c>
      <c r="B301" s="5"/>
      <c r="C301" s="69" t="s">
        <v>249</v>
      </c>
      <c r="D301" s="4">
        <f>D303</f>
        <v>3874.5</v>
      </c>
      <c r="E301" s="4">
        <f t="shared" ref="E301:F301" si="676">E303</f>
        <v>0</v>
      </c>
      <c r="F301" s="4">
        <f t="shared" si="676"/>
        <v>3874.5</v>
      </c>
      <c r="G301" s="4">
        <f>G303+G302</f>
        <v>302.43078000000003</v>
      </c>
      <c r="H301" s="4">
        <f t="shared" ref="H301:V301" si="677">H303+H302</f>
        <v>4176.9307800000006</v>
      </c>
      <c r="I301" s="164">
        <f>I303+I302</f>
        <v>0</v>
      </c>
      <c r="J301" s="4">
        <f t="shared" ref="J301" si="678">J303+J302</f>
        <v>4176.9307800000006</v>
      </c>
      <c r="K301" s="4">
        <f t="shared" si="677"/>
        <v>3875</v>
      </c>
      <c r="L301" s="4">
        <f t="shared" si="677"/>
        <v>0</v>
      </c>
      <c r="M301" s="4">
        <f t="shared" si="677"/>
        <v>3875</v>
      </c>
      <c r="N301" s="4">
        <f t="shared" si="677"/>
        <v>0</v>
      </c>
      <c r="O301" s="4">
        <f t="shared" si="677"/>
        <v>3875</v>
      </c>
      <c r="P301" s="4">
        <f>P303+P302</f>
        <v>0</v>
      </c>
      <c r="Q301" s="4">
        <f t="shared" ref="Q301" si="679">Q303+Q302</f>
        <v>3875</v>
      </c>
      <c r="R301" s="4">
        <f t="shared" si="677"/>
        <v>3875</v>
      </c>
      <c r="S301" s="4">
        <f t="shared" si="677"/>
        <v>0</v>
      </c>
      <c r="T301" s="4">
        <f t="shared" si="677"/>
        <v>3875</v>
      </c>
      <c r="U301" s="4">
        <f t="shared" si="677"/>
        <v>0</v>
      </c>
      <c r="V301" s="4">
        <f t="shared" si="677"/>
        <v>3875</v>
      </c>
    </row>
    <row r="302" spans="1:22" ht="15.75" hidden="1" outlineLevel="5" x14ac:dyDescent="0.2">
      <c r="A302" s="13" t="s">
        <v>248</v>
      </c>
      <c r="B302" s="9" t="s">
        <v>11</v>
      </c>
      <c r="C302" s="17" t="s">
        <v>598</v>
      </c>
      <c r="D302" s="4"/>
      <c r="E302" s="4"/>
      <c r="F302" s="4"/>
      <c r="G302" s="8">
        <f>104.17804+86.42412+153</f>
        <v>343.60216000000003</v>
      </c>
      <c r="H302" s="8">
        <f t="shared" ref="H302:H303" si="680">SUM(F302:G302)</f>
        <v>343.60216000000003</v>
      </c>
      <c r="I302" s="51"/>
      <c r="J302" s="8">
        <f t="shared" ref="J302:J303" si="681">SUM(H302:I302)</f>
        <v>343.60216000000003</v>
      </c>
      <c r="K302" s="4"/>
      <c r="L302" s="4"/>
      <c r="M302" s="4"/>
      <c r="N302" s="4"/>
      <c r="O302" s="4"/>
      <c r="P302" s="8"/>
      <c r="Q302" s="8">
        <f t="shared" ref="Q302:Q303" si="682">SUM(O302:P302)</f>
        <v>0</v>
      </c>
      <c r="R302" s="4"/>
      <c r="S302" s="4"/>
      <c r="T302" s="4"/>
      <c r="U302" s="4"/>
      <c r="V302" s="4"/>
    </row>
    <row r="303" spans="1:22" ht="15.75" hidden="1" outlineLevel="7" x14ac:dyDescent="0.25">
      <c r="A303" s="13" t="s">
        <v>248</v>
      </c>
      <c r="B303" s="13" t="s">
        <v>27</v>
      </c>
      <c r="C303" s="67" t="s">
        <v>28</v>
      </c>
      <c r="D303" s="8">
        <v>3874.5</v>
      </c>
      <c r="E303" s="8"/>
      <c r="F303" s="8">
        <f t="shared" ref="F303" si="683">SUM(D303:E303)</f>
        <v>3874.5</v>
      </c>
      <c r="G303" s="8">
        <f>46.16767+23.00301+42.65794-153</f>
        <v>-41.171379999999999</v>
      </c>
      <c r="H303" s="8">
        <f t="shared" si="680"/>
        <v>3833.3286200000002</v>
      </c>
      <c r="I303" s="51"/>
      <c r="J303" s="8">
        <f t="shared" si="681"/>
        <v>3833.3286200000002</v>
      </c>
      <c r="K303" s="8">
        <v>3875</v>
      </c>
      <c r="L303" s="8"/>
      <c r="M303" s="8">
        <f t="shared" ref="M303" si="684">SUM(K303:L303)</f>
        <v>3875</v>
      </c>
      <c r="N303" s="8"/>
      <c r="O303" s="8">
        <f t="shared" ref="O303" si="685">SUM(M303:N303)</f>
        <v>3875</v>
      </c>
      <c r="P303" s="8"/>
      <c r="Q303" s="8">
        <f t="shared" si="682"/>
        <v>3875</v>
      </c>
      <c r="R303" s="8">
        <v>3875</v>
      </c>
      <c r="S303" s="8"/>
      <c r="T303" s="8">
        <f t="shared" ref="T303" si="686">SUM(R303:S303)</f>
        <v>3875</v>
      </c>
      <c r="U303" s="8"/>
      <c r="V303" s="8">
        <f t="shared" ref="V303" si="687">SUM(T303:U303)</f>
        <v>3875</v>
      </c>
    </row>
    <row r="304" spans="1:22" ht="31.5" outlineLevel="5" collapsed="1" x14ac:dyDescent="0.25">
      <c r="A304" s="5" t="s">
        <v>250</v>
      </c>
      <c r="B304" s="5"/>
      <c r="C304" s="69" t="s">
        <v>251</v>
      </c>
      <c r="D304" s="4">
        <f>D306</f>
        <v>2000</v>
      </c>
      <c r="E304" s="4">
        <f t="shared" ref="E304:F304" si="688">E306</f>
        <v>0</v>
      </c>
      <c r="F304" s="4">
        <f t="shared" si="688"/>
        <v>2000</v>
      </c>
      <c r="G304" s="4">
        <f>G306+G305</f>
        <v>62.406500000000001</v>
      </c>
      <c r="H304" s="4">
        <f t="shared" ref="H304:V304" si="689">H306+H305</f>
        <v>2062.4064999999996</v>
      </c>
      <c r="I304" s="164">
        <f>I306+I305</f>
        <v>-3.3360000000000001E-2</v>
      </c>
      <c r="J304" s="4">
        <f t="shared" ref="J304" si="690">J306+J305</f>
        <v>2062.3731399999997</v>
      </c>
      <c r="K304" s="4">
        <f t="shared" si="689"/>
        <v>2000</v>
      </c>
      <c r="L304" s="4">
        <f t="shared" si="689"/>
        <v>0</v>
      </c>
      <c r="M304" s="4">
        <f t="shared" si="689"/>
        <v>2000</v>
      </c>
      <c r="N304" s="4">
        <f t="shared" si="689"/>
        <v>0</v>
      </c>
      <c r="O304" s="4">
        <f t="shared" si="689"/>
        <v>2000</v>
      </c>
      <c r="P304" s="4">
        <f>P306+P305</f>
        <v>0</v>
      </c>
      <c r="Q304" s="4">
        <f t="shared" ref="Q304" si="691">Q306+Q305</f>
        <v>2000</v>
      </c>
      <c r="R304" s="4">
        <f t="shared" si="689"/>
        <v>2000</v>
      </c>
      <c r="S304" s="4">
        <f t="shared" si="689"/>
        <v>0</v>
      </c>
      <c r="T304" s="4">
        <f t="shared" si="689"/>
        <v>2000</v>
      </c>
      <c r="U304" s="4">
        <f t="shared" si="689"/>
        <v>0</v>
      </c>
      <c r="V304" s="4">
        <f t="shared" si="689"/>
        <v>2000</v>
      </c>
    </row>
    <row r="305" spans="1:22" ht="15.75" hidden="1" outlineLevel="5" x14ac:dyDescent="0.2">
      <c r="A305" s="13" t="s">
        <v>250</v>
      </c>
      <c r="B305" s="9" t="s">
        <v>11</v>
      </c>
      <c r="C305" s="17" t="s">
        <v>598</v>
      </c>
      <c r="D305" s="4"/>
      <c r="E305" s="4"/>
      <c r="F305" s="4"/>
      <c r="G305" s="8">
        <v>1.70686</v>
      </c>
      <c r="H305" s="8">
        <f t="shared" ref="H305:H308" si="692">SUM(F305:G305)</f>
        <v>1.70686</v>
      </c>
      <c r="I305" s="8"/>
      <c r="J305" s="8">
        <f t="shared" ref="J305:J306" si="693">SUM(H305:I305)</f>
        <v>1.70686</v>
      </c>
      <c r="K305" s="4"/>
      <c r="L305" s="4"/>
      <c r="M305" s="4"/>
      <c r="N305" s="4"/>
      <c r="O305" s="4"/>
      <c r="P305" s="8"/>
      <c r="Q305" s="8">
        <f t="shared" ref="Q305:Q306" si="694">SUM(O305:P305)</f>
        <v>0</v>
      </c>
      <c r="R305" s="4"/>
      <c r="S305" s="4"/>
      <c r="T305" s="4"/>
      <c r="U305" s="4"/>
      <c r="V305" s="4"/>
    </row>
    <row r="306" spans="1:22" ht="31.5" outlineLevel="7" x14ac:dyDescent="0.25">
      <c r="A306" s="13" t="s">
        <v>250</v>
      </c>
      <c r="B306" s="13" t="s">
        <v>92</v>
      </c>
      <c r="C306" s="67" t="s">
        <v>93</v>
      </c>
      <c r="D306" s="8">
        <v>2000</v>
      </c>
      <c r="E306" s="8"/>
      <c r="F306" s="8">
        <f t="shared" ref="F306" si="695">SUM(D306:E306)</f>
        <v>2000</v>
      </c>
      <c r="G306" s="8">
        <v>60.699640000000002</v>
      </c>
      <c r="H306" s="8">
        <f t="shared" si="692"/>
        <v>2060.6996399999998</v>
      </c>
      <c r="I306" s="51">
        <v>-3.3360000000000001E-2</v>
      </c>
      <c r="J306" s="8">
        <f t="shared" si="693"/>
        <v>2060.6662799999999</v>
      </c>
      <c r="K306" s="8">
        <v>2000</v>
      </c>
      <c r="L306" s="8"/>
      <c r="M306" s="8">
        <f t="shared" ref="M306" si="696">SUM(K306:L306)</f>
        <v>2000</v>
      </c>
      <c r="N306" s="8"/>
      <c r="O306" s="8">
        <f t="shared" ref="O306" si="697">SUM(M306:N306)</f>
        <v>2000</v>
      </c>
      <c r="P306" s="8"/>
      <c r="Q306" s="8">
        <f t="shared" si="694"/>
        <v>2000</v>
      </c>
      <c r="R306" s="8">
        <v>2000</v>
      </c>
      <c r="S306" s="8"/>
      <c r="T306" s="8">
        <f t="shared" ref="T306" si="698">SUM(R306:S306)</f>
        <v>2000</v>
      </c>
      <c r="U306" s="8"/>
      <c r="V306" s="8">
        <f t="shared" ref="V306" si="699">SUM(T306:U306)</f>
        <v>2000</v>
      </c>
    </row>
    <row r="307" spans="1:22" ht="31.5" hidden="1" outlineLevel="7" x14ac:dyDescent="0.2">
      <c r="A307" s="10" t="s">
        <v>718</v>
      </c>
      <c r="B307" s="10"/>
      <c r="C307" s="81" t="s">
        <v>719</v>
      </c>
      <c r="D307" s="8"/>
      <c r="E307" s="8"/>
      <c r="F307" s="8"/>
      <c r="G307" s="4">
        <f t="shared" ref="G307:U307" si="700">G308</f>
        <v>3371.6703400000001</v>
      </c>
      <c r="H307" s="4">
        <f t="shared" si="700"/>
        <v>3371.6703400000001</v>
      </c>
      <c r="I307" s="4">
        <f t="shared" si="700"/>
        <v>0</v>
      </c>
      <c r="J307" s="4">
        <f t="shared" si="700"/>
        <v>3371.6703400000001</v>
      </c>
      <c r="K307" s="4">
        <f t="shared" si="700"/>
        <v>0</v>
      </c>
      <c r="L307" s="4">
        <f t="shared" si="700"/>
        <v>0</v>
      </c>
      <c r="M307" s="4">
        <f t="shared" si="700"/>
        <v>0</v>
      </c>
      <c r="N307" s="4">
        <f t="shared" si="700"/>
        <v>0</v>
      </c>
      <c r="O307" s="4"/>
      <c r="P307" s="4">
        <f t="shared" si="700"/>
        <v>0</v>
      </c>
      <c r="Q307" s="4">
        <f t="shared" si="700"/>
        <v>0</v>
      </c>
      <c r="R307" s="4">
        <f t="shared" si="700"/>
        <v>0</v>
      </c>
      <c r="S307" s="4">
        <f t="shared" si="700"/>
        <v>0</v>
      </c>
      <c r="T307" s="4">
        <f t="shared" si="700"/>
        <v>0</v>
      </c>
      <c r="U307" s="4">
        <f t="shared" si="700"/>
        <v>0</v>
      </c>
      <c r="V307" s="4"/>
    </row>
    <row r="308" spans="1:22" ht="31.5" hidden="1" outlineLevel="7" x14ac:dyDescent="0.2">
      <c r="A308" s="9" t="s">
        <v>718</v>
      </c>
      <c r="B308" s="9" t="s">
        <v>92</v>
      </c>
      <c r="C308" s="79" t="s">
        <v>591</v>
      </c>
      <c r="D308" s="8"/>
      <c r="E308" s="8"/>
      <c r="F308" s="8"/>
      <c r="G308" s="8">
        <v>3371.6703400000001</v>
      </c>
      <c r="H308" s="8">
        <f t="shared" si="692"/>
        <v>3371.6703400000001</v>
      </c>
      <c r="I308" s="8"/>
      <c r="J308" s="8">
        <f t="shared" ref="J308" si="701">SUM(H308:I308)</f>
        <v>3371.6703400000001</v>
      </c>
      <c r="K308" s="8"/>
      <c r="L308" s="8"/>
      <c r="M308" s="8"/>
      <c r="N308" s="8"/>
      <c r="O308" s="8"/>
      <c r="P308" s="8"/>
      <c r="Q308" s="8">
        <f t="shared" ref="Q308" si="702">SUM(O308:P308)</f>
        <v>0</v>
      </c>
      <c r="R308" s="8"/>
      <c r="S308" s="8"/>
      <c r="T308" s="8"/>
      <c r="U308" s="8"/>
      <c r="V308" s="8"/>
    </row>
    <row r="309" spans="1:22" ht="31.5" outlineLevel="7" x14ac:dyDescent="0.25">
      <c r="A309" s="10" t="s">
        <v>599</v>
      </c>
      <c r="B309" s="13"/>
      <c r="C309" s="64" t="s">
        <v>596</v>
      </c>
      <c r="D309" s="4">
        <f>D310</f>
        <v>1500</v>
      </c>
      <c r="E309" s="4">
        <f t="shared" ref="E309:F310" si="703">E310</f>
        <v>0</v>
      </c>
      <c r="F309" s="4">
        <f t="shared" si="703"/>
        <v>1500</v>
      </c>
      <c r="G309" s="4">
        <f t="shared" ref="G309:U309" si="704">G310+G314</f>
        <v>2935.9335099999998</v>
      </c>
      <c r="H309" s="4">
        <f t="shared" si="704"/>
        <v>4435.9335099999998</v>
      </c>
      <c r="I309" s="4">
        <f t="shared" ref="I309:J309" si="705">I310+I314</f>
        <v>2052.83068</v>
      </c>
      <c r="J309" s="4">
        <f t="shared" si="705"/>
        <v>6488.7641899999999</v>
      </c>
      <c r="K309" s="4">
        <f t="shared" si="704"/>
        <v>0</v>
      </c>
      <c r="L309" s="4">
        <f t="shared" si="704"/>
        <v>0</v>
      </c>
      <c r="M309" s="4">
        <f t="shared" si="704"/>
        <v>0</v>
      </c>
      <c r="N309" s="4">
        <f t="shared" si="704"/>
        <v>0</v>
      </c>
      <c r="O309" s="4"/>
      <c r="P309" s="4">
        <f t="shared" ref="P309" si="706">P310+P314</f>
        <v>0</v>
      </c>
      <c r="Q309" s="4"/>
      <c r="R309" s="4">
        <f t="shared" si="704"/>
        <v>0</v>
      </c>
      <c r="S309" s="4">
        <f t="shared" si="704"/>
        <v>0</v>
      </c>
      <c r="T309" s="4">
        <f t="shared" si="704"/>
        <v>0</v>
      </c>
      <c r="U309" s="4">
        <f t="shared" si="704"/>
        <v>0</v>
      </c>
      <c r="V309" s="4"/>
    </row>
    <row r="310" spans="1:22" ht="31.5" outlineLevel="7" x14ac:dyDescent="0.25">
      <c r="A310" s="9" t="s">
        <v>600</v>
      </c>
      <c r="B310" s="9"/>
      <c r="C310" s="71" t="s">
        <v>597</v>
      </c>
      <c r="D310" s="8">
        <f>D311</f>
        <v>1500</v>
      </c>
      <c r="E310" s="8">
        <f t="shared" si="703"/>
        <v>0</v>
      </c>
      <c r="F310" s="8">
        <f t="shared" si="703"/>
        <v>1500</v>
      </c>
      <c r="G310" s="8">
        <f>G311+G313</f>
        <v>2888.9335099999998</v>
      </c>
      <c r="H310" s="8">
        <f t="shared" ref="H310:U310" si="707">H311+H313</f>
        <v>4388.9335099999998</v>
      </c>
      <c r="I310" s="8">
        <f>I311+I313+I312</f>
        <v>2052.83068</v>
      </c>
      <c r="J310" s="8">
        <f>J311+J313+J312</f>
        <v>6441.7641899999999</v>
      </c>
      <c r="K310" s="8">
        <f t="shared" si="707"/>
        <v>0</v>
      </c>
      <c r="L310" s="8">
        <f t="shared" si="707"/>
        <v>0</v>
      </c>
      <c r="M310" s="8">
        <f t="shared" si="707"/>
        <v>0</v>
      </c>
      <c r="N310" s="8">
        <f t="shared" si="707"/>
        <v>0</v>
      </c>
      <c r="O310" s="8"/>
      <c r="P310" s="8">
        <f>P311+P313</f>
        <v>0</v>
      </c>
      <c r="Q310" s="8"/>
      <c r="R310" s="8">
        <f t="shared" si="707"/>
        <v>0</v>
      </c>
      <c r="S310" s="8">
        <f t="shared" si="707"/>
        <v>0</v>
      </c>
      <c r="T310" s="8">
        <f t="shared" si="707"/>
        <v>0</v>
      </c>
      <c r="U310" s="8">
        <f t="shared" si="707"/>
        <v>0</v>
      </c>
      <c r="V310" s="8"/>
    </row>
    <row r="311" spans="1:22" ht="18.75" hidden="1" customHeight="1" outlineLevel="7" x14ac:dyDescent="0.25">
      <c r="A311" s="9" t="s">
        <v>600</v>
      </c>
      <c r="B311" s="9" t="s">
        <v>11</v>
      </c>
      <c r="C311" s="65" t="s">
        <v>598</v>
      </c>
      <c r="D311" s="8">
        <v>1500</v>
      </c>
      <c r="E311" s="8"/>
      <c r="F311" s="8">
        <f t="shared" ref="F311" si="708">SUM(D311:E311)</f>
        <v>1500</v>
      </c>
      <c r="G311" s="8">
        <f>950+580.10059</f>
        <v>1530.10059</v>
      </c>
      <c r="H311" s="8">
        <f t="shared" ref="H311:H313" si="709">SUM(F311:G311)</f>
        <v>3030.10059</v>
      </c>
      <c r="I311" s="8"/>
      <c r="J311" s="8">
        <f t="shared" ref="J311:J313" si="710">SUM(H311:I311)</f>
        <v>3030.10059</v>
      </c>
      <c r="K311" s="8"/>
      <c r="L311" s="8"/>
      <c r="M311" s="8"/>
      <c r="N311" s="8"/>
      <c r="O311" s="8"/>
      <c r="P311" s="8"/>
      <c r="Q311" s="8">
        <f t="shared" ref="Q311:Q313" si="711">SUM(O311:P311)</f>
        <v>0</v>
      </c>
      <c r="R311" s="8"/>
      <c r="S311" s="8"/>
      <c r="T311" s="8"/>
      <c r="U311" s="8"/>
      <c r="V311" s="8"/>
    </row>
    <row r="312" spans="1:22" ht="33.75" customHeight="1" outlineLevel="7" x14ac:dyDescent="0.2">
      <c r="A312" s="9" t="s">
        <v>600</v>
      </c>
      <c r="B312" s="9" t="s">
        <v>92</v>
      </c>
      <c r="C312" s="17" t="s">
        <v>591</v>
      </c>
      <c r="D312" s="8"/>
      <c r="E312" s="8"/>
      <c r="F312" s="8"/>
      <c r="G312" s="8"/>
      <c r="H312" s="8"/>
      <c r="I312" s="8">
        <v>2052.83068</v>
      </c>
      <c r="J312" s="8">
        <f t="shared" si="710"/>
        <v>2052.83068</v>
      </c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</row>
    <row r="313" spans="1:22" ht="18.75" hidden="1" customHeight="1" outlineLevel="7" x14ac:dyDescent="0.2">
      <c r="A313" s="9" t="s">
        <v>600</v>
      </c>
      <c r="B313" s="13" t="s">
        <v>27</v>
      </c>
      <c r="C313" s="18" t="s">
        <v>28</v>
      </c>
      <c r="D313" s="8"/>
      <c r="E313" s="8"/>
      <c r="F313" s="8"/>
      <c r="G313" s="8">
        <v>1358.8329200000001</v>
      </c>
      <c r="H313" s="8">
        <f t="shared" si="709"/>
        <v>1358.8329200000001</v>
      </c>
      <c r="I313" s="8"/>
      <c r="J313" s="8">
        <f t="shared" si="710"/>
        <v>1358.8329200000001</v>
      </c>
      <c r="K313" s="8"/>
      <c r="L313" s="8"/>
      <c r="M313" s="8"/>
      <c r="N313" s="8"/>
      <c r="O313" s="8"/>
      <c r="P313" s="8"/>
      <c r="Q313" s="8">
        <f t="shared" si="711"/>
        <v>0</v>
      </c>
      <c r="R313" s="8"/>
      <c r="S313" s="8"/>
      <c r="T313" s="8"/>
      <c r="U313" s="8"/>
      <c r="V313" s="8"/>
    </row>
    <row r="314" spans="1:22" ht="34.5" hidden="1" customHeight="1" outlineLevel="7" x14ac:dyDescent="0.2">
      <c r="A314" s="10" t="s">
        <v>754</v>
      </c>
      <c r="B314" s="10"/>
      <c r="C314" s="81" t="s">
        <v>753</v>
      </c>
      <c r="D314" s="8"/>
      <c r="E314" s="8"/>
      <c r="F314" s="8"/>
      <c r="G314" s="4">
        <f t="shared" ref="G314:J314" si="712">G315</f>
        <v>47</v>
      </c>
      <c r="H314" s="4">
        <f t="shared" si="712"/>
        <v>47</v>
      </c>
      <c r="I314" s="4">
        <f t="shared" si="712"/>
        <v>0</v>
      </c>
      <c r="J314" s="4">
        <f t="shared" si="712"/>
        <v>47</v>
      </c>
      <c r="K314" s="8"/>
      <c r="L314" s="8"/>
      <c r="M314" s="8"/>
      <c r="N314" s="8"/>
      <c r="O314" s="8"/>
      <c r="P314" s="4">
        <f t="shared" ref="P314:Q314" si="713">P315</f>
        <v>0</v>
      </c>
      <c r="Q314" s="4">
        <f t="shared" si="713"/>
        <v>0</v>
      </c>
      <c r="R314" s="8"/>
      <c r="S314" s="8"/>
      <c r="T314" s="8"/>
      <c r="U314" s="8"/>
      <c r="V314" s="8"/>
    </row>
    <row r="315" spans="1:22" ht="18.75" hidden="1" customHeight="1" outlineLevel="7" x14ac:dyDescent="0.2">
      <c r="A315" s="9" t="s">
        <v>754</v>
      </c>
      <c r="B315" s="9" t="s">
        <v>33</v>
      </c>
      <c r="C315" s="79" t="s">
        <v>34</v>
      </c>
      <c r="D315" s="8"/>
      <c r="E315" s="8"/>
      <c r="F315" s="8"/>
      <c r="G315" s="8">
        <v>47</v>
      </c>
      <c r="H315" s="8">
        <f t="shared" ref="H315" si="714">SUM(F315:G315)</f>
        <v>47</v>
      </c>
      <c r="I315" s="8"/>
      <c r="J315" s="8">
        <f t="shared" ref="J315" si="715">SUM(H315:I315)</f>
        <v>47</v>
      </c>
      <c r="K315" s="8"/>
      <c r="L315" s="8"/>
      <c r="M315" s="8"/>
      <c r="N315" s="8"/>
      <c r="O315" s="8"/>
      <c r="P315" s="8"/>
      <c r="Q315" s="8">
        <f t="shared" ref="Q315" si="716">SUM(O315:P315)</f>
        <v>0</v>
      </c>
      <c r="R315" s="8"/>
      <c r="S315" s="8"/>
      <c r="T315" s="8"/>
      <c r="U315" s="8"/>
      <c r="V315" s="8"/>
    </row>
    <row r="316" spans="1:22" ht="29.25" hidden="1" customHeight="1" outlineLevel="7" x14ac:dyDescent="0.2">
      <c r="A316" s="10" t="s">
        <v>759</v>
      </c>
      <c r="B316" s="5"/>
      <c r="C316" s="23" t="s">
        <v>252</v>
      </c>
      <c r="D316" s="8"/>
      <c r="E316" s="8"/>
      <c r="F316" s="8"/>
      <c r="G316" s="4">
        <f t="shared" ref="G316:J317" si="717">G317</f>
        <v>2833.0050000000001</v>
      </c>
      <c r="H316" s="4">
        <f t="shared" si="717"/>
        <v>2833.0050000000001</v>
      </c>
      <c r="I316" s="4">
        <f t="shared" si="717"/>
        <v>0</v>
      </c>
      <c r="J316" s="4">
        <f t="shared" si="717"/>
        <v>2833.0050000000001</v>
      </c>
      <c r="K316" s="8"/>
      <c r="L316" s="8"/>
      <c r="M316" s="8"/>
      <c r="N316" s="8"/>
      <c r="O316" s="8"/>
      <c r="P316" s="4">
        <f>P317</f>
        <v>0</v>
      </c>
      <c r="Q316" s="4">
        <f>Q317</f>
        <v>0</v>
      </c>
      <c r="R316" s="8"/>
      <c r="S316" s="8"/>
      <c r="T316" s="8"/>
      <c r="U316" s="8"/>
      <c r="V316" s="8"/>
    </row>
    <row r="317" spans="1:22" ht="35.25" hidden="1" customHeight="1" outlineLevel="7" x14ac:dyDescent="0.2">
      <c r="A317" s="10" t="s">
        <v>761</v>
      </c>
      <c r="B317" s="5"/>
      <c r="C317" s="23" t="s">
        <v>762</v>
      </c>
      <c r="D317" s="8"/>
      <c r="E317" s="8"/>
      <c r="F317" s="8"/>
      <c r="G317" s="4">
        <f t="shared" si="717"/>
        <v>2833.0050000000001</v>
      </c>
      <c r="H317" s="4">
        <f t="shared" si="717"/>
        <v>2833.0050000000001</v>
      </c>
      <c r="I317" s="4">
        <f t="shared" si="717"/>
        <v>0</v>
      </c>
      <c r="J317" s="4">
        <f t="shared" si="717"/>
        <v>2833.0050000000001</v>
      </c>
      <c r="K317" s="8"/>
      <c r="L317" s="8"/>
      <c r="M317" s="8"/>
      <c r="N317" s="8"/>
      <c r="O317" s="8"/>
      <c r="P317" s="4">
        <f>P318</f>
        <v>0</v>
      </c>
      <c r="Q317" s="4">
        <f>Q318</f>
        <v>0</v>
      </c>
      <c r="R317" s="8"/>
      <c r="S317" s="8"/>
      <c r="T317" s="8"/>
      <c r="U317" s="8"/>
      <c r="V317" s="8"/>
    </row>
    <row r="318" spans="1:22" ht="35.25" hidden="1" customHeight="1" outlineLevel="7" x14ac:dyDescent="0.2">
      <c r="A318" s="9" t="s">
        <v>760</v>
      </c>
      <c r="B318" s="9" t="s">
        <v>92</v>
      </c>
      <c r="C318" s="17" t="s">
        <v>591</v>
      </c>
      <c r="D318" s="8"/>
      <c r="E318" s="8"/>
      <c r="F318" s="8"/>
      <c r="G318" s="8">
        <f>920+1913.005</f>
        <v>2833.0050000000001</v>
      </c>
      <c r="H318" s="8">
        <f t="shared" ref="H318" si="718">SUM(F318:G318)</f>
        <v>2833.0050000000001</v>
      </c>
      <c r="I318" s="8"/>
      <c r="J318" s="8">
        <f t="shared" ref="J318" si="719">SUM(H318:I318)</f>
        <v>2833.0050000000001</v>
      </c>
      <c r="K318" s="8"/>
      <c r="L318" s="8"/>
      <c r="M318" s="8"/>
      <c r="N318" s="8"/>
      <c r="O318" s="8"/>
      <c r="P318" s="8"/>
      <c r="Q318" s="8">
        <f t="shared" ref="Q318" si="720">SUM(O318:P318)</f>
        <v>0</v>
      </c>
      <c r="R318" s="8"/>
      <c r="S318" s="8"/>
      <c r="T318" s="8"/>
      <c r="U318" s="8"/>
      <c r="V318" s="8"/>
    </row>
    <row r="319" spans="1:22" ht="31.5" hidden="1" outlineLevel="3" x14ac:dyDescent="0.25">
      <c r="A319" s="5" t="s">
        <v>195</v>
      </c>
      <c r="B319" s="5"/>
      <c r="C319" s="69" t="s">
        <v>196</v>
      </c>
      <c r="D319" s="4">
        <f>D320+D325</f>
        <v>289274.3</v>
      </c>
      <c r="E319" s="4">
        <f t="shared" ref="E319:H319" si="721">E320+E325</f>
        <v>0</v>
      </c>
      <c r="F319" s="4">
        <f t="shared" si="721"/>
        <v>289274.3</v>
      </c>
      <c r="G319" s="4">
        <f t="shared" si="721"/>
        <v>61173.925080000001</v>
      </c>
      <c r="H319" s="4">
        <f t="shared" si="721"/>
        <v>350448.22508</v>
      </c>
      <c r="I319" s="4">
        <f t="shared" ref="I319:J319" si="722">I320+I325</f>
        <v>3.3360000000000001E-2</v>
      </c>
      <c r="J319" s="4">
        <f t="shared" si="722"/>
        <v>350448.25844000001</v>
      </c>
      <c r="K319" s="4">
        <f>K320+K325</f>
        <v>263099.90000000002</v>
      </c>
      <c r="L319" s="4">
        <f t="shared" ref="L319:Q319" si="723">L320+L325</f>
        <v>0</v>
      </c>
      <c r="M319" s="4">
        <f t="shared" si="723"/>
        <v>263099.90000000002</v>
      </c>
      <c r="N319" s="4">
        <f t="shared" si="723"/>
        <v>0</v>
      </c>
      <c r="O319" s="4">
        <f t="shared" si="723"/>
        <v>263099.90000000002</v>
      </c>
      <c r="P319" s="4">
        <f t="shared" si="723"/>
        <v>0</v>
      </c>
      <c r="Q319" s="4">
        <f t="shared" si="723"/>
        <v>263099.90000000002</v>
      </c>
      <c r="R319" s="4">
        <f>R320+R325</f>
        <v>256539.6</v>
      </c>
      <c r="S319" s="4">
        <f t="shared" ref="S319:V319" si="724">S320+S325</f>
        <v>0</v>
      </c>
      <c r="T319" s="4">
        <f t="shared" si="724"/>
        <v>256539.6</v>
      </c>
      <c r="U319" s="4">
        <f t="shared" si="724"/>
        <v>0</v>
      </c>
      <c r="V319" s="4">
        <f t="shared" si="724"/>
        <v>256539.6</v>
      </c>
    </row>
    <row r="320" spans="1:22" ht="31.5" hidden="1" outlineLevel="4" x14ac:dyDescent="0.25">
      <c r="A320" s="5" t="s">
        <v>197</v>
      </c>
      <c r="B320" s="5"/>
      <c r="C320" s="69" t="s">
        <v>198</v>
      </c>
      <c r="D320" s="4">
        <f>D321+D323</f>
        <v>210705</v>
      </c>
      <c r="E320" s="4">
        <f t="shared" ref="E320:V320" si="725">E321+E323</f>
        <v>0</v>
      </c>
      <c r="F320" s="4">
        <f t="shared" si="725"/>
        <v>210705</v>
      </c>
      <c r="G320" s="4">
        <f t="shared" si="725"/>
        <v>-7000</v>
      </c>
      <c r="H320" s="4">
        <f t="shared" si="725"/>
        <v>203705</v>
      </c>
      <c r="I320" s="4">
        <f t="shared" ref="I320:J320" si="726">I321+I323</f>
        <v>0</v>
      </c>
      <c r="J320" s="4">
        <f t="shared" si="726"/>
        <v>203705</v>
      </c>
      <c r="K320" s="4">
        <f t="shared" si="725"/>
        <v>211000</v>
      </c>
      <c r="L320" s="4">
        <f t="shared" si="725"/>
        <v>0</v>
      </c>
      <c r="M320" s="4">
        <f t="shared" si="725"/>
        <v>211000</v>
      </c>
      <c r="N320" s="4">
        <f t="shared" si="725"/>
        <v>0</v>
      </c>
      <c r="O320" s="4">
        <f t="shared" si="725"/>
        <v>211000</v>
      </c>
      <c r="P320" s="4">
        <f t="shared" si="725"/>
        <v>0</v>
      </c>
      <c r="Q320" s="4">
        <f t="shared" si="725"/>
        <v>211000</v>
      </c>
      <c r="R320" s="4">
        <f t="shared" si="725"/>
        <v>199400</v>
      </c>
      <c r="S320" s="4">
        <f t="shared" si="725"/>
        <v>0</v>
      </c>
      <c r="T320" s="4">
        <f t="shared" si="725"/>
        <v>199400</v>
      </c>
      <c r="U320" s="4">
        <f t="shared" si="725"/>
        <v>0</v>
      </c>
      <c r="V320" s="4">
        <f t="shared" si="725"/>
        <v>199400</v>
      </c>
    </row>
    <row r="321" spans="1:22" ht="15.75" hidden="1" outlineLevel="5" x14ac:dyDescent="0.25">
      <c r="A321" s="5" t="s">
        <v>199</v>
      </c>
      <c r="B321" s="5"/>
      <c r="C321" s="69" t="s">
        <v>200</v>
      </c>
      <c r="D321" s="4">
        <f t="shared" ref="D321:V321" si="727">D322</f>
        <v>178114.3</v>
      </c>
      <c r="E321" s="4">
        <f t="shared" si="727"/>
        <v>0</v>
      </c>
      <c r="F321" s="4">
        <f t="shared" si="727"/>
        <v>178114.3</v>
      </c>
      <c r="G321" s="4">
        <f t="shared" si="727"/>
        <v>0</v>
      </c>
      <c r="H321" s="4">
        <f t="shared" si="727"/>
        <v>178114.3</v>
      </c>
      <c r="I321" s="4">
        <f t="shared" si="727"/>
        <v>0</v>
      </c>
      <c r="J321" s="4">
        <f t="shared" si="727"/>
        <v>178114.3</v>
      </c>
      <c r="K321" s="4">
        <f t="shared" si="727"/>
        <v>180000</v>
      </c>
      <c r="L321" s="4">
        <f t="shared" si="727"/>
        <v>0</v>
      </c>
      <c r="M321" s="4">
        <f t="shared" si="727"/>
        <v>180000</v>
      </c>
      <c r="N321" s="4">
        <f t="shared" si="727"/>
        <v>0</v>
      </c>
      <c r="O321" s="4">
        <f t="shared" si="727"/>
        <v>180000</v>
      </c>
      <c r="P321" s="4">
        <f t="shared" si="727"/>
        <v>0</v>
      </c>
      <c r="Q321" s="4">
        <f t="shared" si="727"/>
        <v>180000</v>
      </c>
      <c r="R321" s="4">
        <f t="shared" si="727"/>
        <v>170000</v>
      </c>
      <c r="S321" s="4">
        <f t="shared" si="727"/>
        <v>0</v>
      </c>
      <c r="T321" s="4">
        <f t="shared" si="727"/>
        <v>170000</v>
      </c>
      <c r="U321" s="4">
        <f t="shared" si="727"/>
        <v>0</v>
      </c>
      <c r="V321" s="4">
        <f t="shared" si="727"/>
        <v>170000</v>
      </c>
    </row>
    <row r="322" spans="1:22" ht="31.5" hidden="1" outlineLevel="7" x14ac:dyDescent="0.25">
      <c r="A322" s="13" t="s">
        <v>199</v>
      </c>
      <c r="B322" s="13" t="s">
        <v>92</v>
      </c>
      <c r="C322" s="67" t="s">
        <v>93</v>
      </c>
      <c r="D322" s="8">
        <v>178114.3</v>
      </c>
      <c r="E322" s="8"/>
      <c r="F322" s="8">
        <f t="shared" ref="F322" si="728">SUM(D322:E322)</f>
        <v>178114.3</v>
      </c>
      <c r="G322" s="8"/>
      <c r="H322" s="8">
        <f t="shared" ref="H322" si="729">SUM(F322:G322)</f>
        <v>178114.3</v>
      </c>
      <c r="I322" s="8"/>
      <c r="J322" s="8">
        <f t="shared" ref="J322" si="730">SUM(H322:I322)</f>
        <v>178114.3</v>
      </c>
      <c r="K322" s="8">
        <v>180000</v>
      </c>
      <c r="L322" s="8"/>
      <c r="M322" s="8">
        <f t="shared" ref="M322" si="731">SUM(K322:L322)</f>
        <v>180000</v>
      </c>
      <c r="N322" s="8"/>
      <c r="O322" s="8">
        <f t="shared" ref="O322" si="732">SUM(M322:N322)</f>
        <v>180000</v>
      </c>
      <c r="P322" s="8"/>
      <c r="Q322" s="8">
        <f t="shared" ref="Q322" si="733">SUM(O322:P322)</f>
        <v>180000</v>
      </c>
      <c r="R322" s="8">
        <v>170000</v>
      </c>
      <c r="S322" s="8"/>
      <c r="T322" s="8">
        <f t="shared" ref="T322" si="734">SUM(R322:S322)</f>
        <v>170000</v>
      </c>
      <c r="U322" s="8"/>
      <c r="V322" s="8">
        <f t="shared" ref="V322" si="735">SUM(T322:U322)</f>
        <v>170000</v>
      </c>
    </row>
    <row r="323" spans="1:22" ht="15.75" hidden="1" outlineLevel="5" x14ac:dyDescent="0.25">
      <c r="A323" s="5" t="s">
        <v>271</v>
      </c>
      <c r="B323" s="5"/>
      <c r="C323" s="69" t="s">
        <v>272</v>
      </c>
      <c r="D323" s="4">
        <f>D324</f>
        <v>32590.7</v>
      </c>
      <c r="E323" s="4">
        <f t="shared" ref="E323:J323" si="736">E324</f>
        <v>0</v>
      </c>
      <c r="F323" s="4">
        <f t="shared" si="736"/>
        <v>32590.7</v>
      </c>
      <c r="G323" s="4">
        <f t="shared" si="736"/>
        <v>-7000</v>
      </c>
      <c r="H323" s="4">
        <f t="shared" si="736"/>
        <v>25590.7</v>
      </c>
      <c r="I323" s="4">
        <f t="shared" si="736"/>
        <v>0</v>
      </c>
      <c r="J323" s="4">
        <f t="shared" si="736"/>
        <v>25590.7</v>
      </c>
      <c r="K323" s="4">
        <f>K324</f>
        <v>31000</v>
      </c>
      <c r="L323" s="4">
        <f t="shared" ref="L323:Q323" si="737">L324</f>
        <v>0</v>
      </c>
      <c r="M323" s="4">
        <f t="shared" si="737"/>
        <v>31000</v>
      </c>
      <c r="N323" s="4">
        <f t="shared" si="737"/>
        <v>0</v>
      </c>
      <c r="O323" s="4">
        <f t="shared" si="737"/>
        <v>31000</v>
      </c>
      <c r="P323" s="4">
        <f t="shared" si="737"/>
        <v>0</v>
      </c>
      <c r="Q323" s="4">
        <f t="shared" si="737"/>
        <v>31000</v>
      </c>
      <c r="R323" s="4">
        <f>R324</f>
        <v>29400</v>
      </c>
      <c r="S323" s="4">
        <f t="shared" ref="S323:V323" si="738">S324</f>
        <v>0</v>
      </c>
      <c r="T323" s="4">
        <f t="shared" si="738"/>
        <v>29400</v>
      </c>
      <c r="U323" s="4">
        <f t="shared" si="738"/>
        <v>0</v>
      </c>
      <c r="V323" s="4">
        <f t="shared" si="738"/>
        <v>29400</v>
      </c>
    </row>
    <row r="324" spans="1:22" ht="31.5" hidden="1" outlineLevel="7" x14ac:dyDescent="0.25">
      <c r="A324" s="13" t="s">
        <v>271</v>
      </c>
      <c r="B324" s="13" t="s">
        <v>92</v>
      </c>
      <c r="C324" s="67" t="s">
        <v>93</v>
      </c>
      <c r="D324" s="8">
        <v>32590.7</v>
      </c>
      <c r="E324" s="8"/>
      <c r="F324" s="8">
        <f t="shared" ref="F324" si="739">SUM(D324:E324)</f>
        <v>32590.7</v>
      </c>
      <c r="G324" s="8">
        <v>-7000</v>
      </c>
      <c r="H324" s="8">
        <f t="shared" ref="H324" si="740">SUM(F324:G324)</f>
        <v>25590.7</v>
      </c>
      <c r="I324" s="8"/>
      <c r="J324" s="8">
        <f t="shared" ref="J324" si="741">SUM(H324:I324)</f>
        <v>25590.7</v>
      </c>
      <c r="K324" s="8">
        <v>31000</v>
      </c>
      <c r="L324" s="8"/>
      <c r="M324" s="8">
        <f t="shared" ref="M324" si="742">SUM(K324:L324)</f>
        <v>31000</v>
      </c>
      <c r="N324" s="8"/>
      <c r="O324" s="8">
        <f t="shared" ref="O324" si="743">SUM(M324:N324)</f>
        <v>31000</v>
      </c>
      <c r="P324" s="8"/>
      <c r="Q324" s="8">
        <f t="shared" ref="Q324" si="744">SUM(O324:P324)</f>
        <v>31000</v>
      </c>
      <c r="R324" s="8">
        <v>29400</v>
      </c>
      <c r="S324" s="8"/>
      <c r="T324" s="8">
        <f t="shared" ref="T324" si="745">SUM(R324:S324)</f>
        <v>29400</v>
      </c>
      <c r="U324" s="8"/>
      <c r="V324" s="8">
        <f t="shared" ref="V324" si="746">SUM(T324:U324)</f>
        <v>29400</v>
      </c>
    </row>
    <row r="325" spans="1:22" ht="34.5" customHeight="1" outlineLevel="4" collapsed="1" x14ac:dyDescent="0.25">
      <c r="A325" s="5" t="s">
        <v>201</v>
      </c>
      <c r="B325" s="5"/>
      <c r="C325" s="69" t="s">
        <v>618</v>
      </c>
      <c r="D325" s="4">
        <f>D329+D332</f>
        <v>78569.299999999988</v>
      </c>
      <c r="E325" s="4">
        <f t="shared" ref="E325:F325" si="747">E329+E332</f>
        <v>0</v>
      </c>
      <c r="F325" s="4">
        <f t="shared" si="747"/>
        <v>78569.299999999988</v>
      </c>
      <c r="G325" s="4">
        <f t="shared" ref="G325:V325" si="748">G329+G332+G326</f>
        <v>68173.925080000001</v>
      </c>
      <c r="H325" s="4">
        <f t="shared" si="748"/>
        <v>146743.22508</v>
      </c>
      <c r="I325" s="164">
        <f t="shared" ref="I325:J325" si="749">I329+I332+I326</f>
        <v>3.3360000000000001E-2</v>
      </c>
      <c r="J325" s="4">
        <f t="shared" si="749"/>
        <v>146743.25844000001</v>
      </c>
      <c r="K325" s="4">
        <f t="shared" si="748"/>
        <v>52099.9</v>
      </c>
      <c r="L325" s="4">
        <f t="shared" si="748"/>
        <v>0</v>
      </c>
      <c r="M325" s="4">
        <f t="shared" si="748"/>
        <v>52099.9</v>
      </c>
      <c r="N325" s="4">
        <f t="shared" si="748"/>
        <v>0</v>
      </c>
      <c r="O325" s="4">
        <f t="shared" si="748"/>
        <v>52099.9</v>
      </c>
      <c r="P325" s="4">
        <f t="shared" si="748"/>
        <v>0</v>
      </c>
      <c r="Q325" s="4">
        <f t="shared" si="748"/>
        <v>52099.9</v>
      </c>
      <c r="R325" s="4">
        <f t="shared" si="748"/>
        <v>57139.6</v>
      </c>
      <c r="S325" s="4">
        <f t="shared" si="748"/>
        <v>0</v>
      </c>
      <c r="T325" s="4">
        <f t="shared" si="748"/>
        <v>57139.6</v>
      </c>
      <c r="U325" s="4">
        <f t="shared" si="748"/>
        <v>0</v>
      </c>
      <c r="V325" s="4">
        <f t="shared" si="748"/>
        <v>57139.6</v>
      </c>
    </row>
    <row r="326" spans="1:22" ht="34.5" hidden="1" customHeight="1" outlineLevel="4" x14ac:dyDescent="0.2">
      <c r="A326" s="10" t="s">
        <v>717</v>
      </c>
      <c r="B326" s="10" t="s">
        <v>700</v>
      </c>
      <c r="C326" s="81" t="s">
        <v>771</v>
      </c>
      <c r="D326" s="4"/>
      <c r="E326" s="4"/>
      <c r="F326" s="4"/>
      <c r="G326" s="4">
        <f t="shared" ref="G326:H326" si="750">G328+G327</f>
        <v>62871.166079999995</v>
      </c>
      <c r="H326" s="4">
        <f t="shared" si="750"/>
        <v>62871.166079999995</v>
      </c>
      <c r="I326" s="164">
        <f t="shared" ref="I326:J326" si="751">I328+I327</f>
        <v>0</v>
      </c>
      <c r="J326" s="4">
        <f t="shared" si="751"/>
        <v>62871.166079999995</v>
      </c>
      <c r="K326" s="4"/>
      <c r="L326" s="4"/>
      <c r="M326" s="4"/>
      <c r="N326" s="4"/>
      <c r="O326" s="4"/>
      <c r="P326" s="4">
        <f t="shared" ref="P326:Q326" si="752">P328+P327</f>
        <v>0</v>
      </c>
      <c r="Q326" s="4">
        <f t="shared" si="752"/>
        <v>0</v>
      </c>
      <c r="R326" s="4"/>
      <c r="S326" s="4"/>
      <c r="T326" s="4"/>
      <c r="U326" s="4"/>
      <c r="V326" s="4"/>
    </row>
    <row r="327" spans="1:22" ht="34.5" hidden="1" customHeight="1" outlineLevel="4" x14ac:dyDescent="0.2">
      <c r="A327" s="9" t="s">
        <v>717</v>
      </c>
      <c r="B327" s="13" t="s">
        <v>724</v>
      </c>
      <c r="C327" s="18" t="s">
        <v>144</v>
      </c>
      <c r="D327" s="4"/>
      <c r="E327" s="4"/>
      <c r="F327" s="4"/>
      <c r="G327" s="8">
        <v>3911.5145699999998</v>
      </c>
      <c r="H327" s="8">
        <f t="shared" ref="H327:H328" si="753">SUM(F327:G327)</f>
        <v>3911.5145699999998</v>
      </c>
      <c r="I327" s="51"/>
      <c r="J327" s="8">
        <f t="shared" ref="J327:J328" si="754">SUM(H327:I327)</f>
        <v>3911.5145699999998</v>
      </c>
      <c r="K327" s="4"/>
      <c r="L327" s="4"/>
      <c r="M327" s="4"/>
      <c r="N327" s="4"/>
      <c r="O327" s="4"/>
      <c r="P327" s="8"/>
      <c r="Q327" s="8">
        <f t="shared" ref="Q327:Q328" si="755">SUM(O327:P327)</f>
        <v>0</v>
      </c>
      <c r="R327" s="4"/>
      <c r="S327" s="4"/>
      <c r="T327" s="4"/>
      <c r="U327" s="4"/>
      <c r="V327" s="4"/>
    </row>
    <row r="328" spans="1:22" ht="34.5" hidden="1" customHeight="1" outlineLevel="4" x14ac:dyDescent="0.2">
      <c r="A328" s="9" t="s">
        <v>717</v>
      </c>
      <c r="B328" s="13" t="s">
        <v>92</v>
      </c>
      <c r="C328" s="18" t="s">
        <v>93</v>
      </c>
      <c r="D328" s="4"/>
      <c r="E328" s="4"/>
      <c r="F328" s="4"/>
      <c r="G328" s="8">
        <f>57611.41635+1348.23516</f>
        <v>58959.651509999996</v>
      </c>
      <c r="H328" s="8">
        <f t="shared" si="753"/>
        <v>58959.651509999996</v>
      </c>
      <c r="I328" s="51"/>
      <c r="J328" s="8">
        <f t="shared" si="754"/>
        <v>58959.651509999996</v>
      </c>
      <c r="K328" s="4"/>
      <c r="L328" s="4"/>
      <c r="M328" s="4"/>
      <c r="N328" s="4"/>
      <c r="O328" s="4"/>
      <c r="P328" s="8"/>
      <c r="Q328" s="8">
        <f t="shared" si="755"/>
        <v>0</v>
      </c>
      <c r="R328" s="4"/>
      <c r="S328" s="4"/>
      <c r="T328" s="4"/>
      <c r="U328" s="4"/>
      <c r="V328" s="4"/>
    </row>
    <row r="329" spans="1:22" ht="66" customHeight="1" outlineLevel="5" x14ac:dyDescent="0.25">
      <c r="A329" s="5" t="s">
        <v>202</v>
      </c>
      <c r="B329" s="5"/>
      <c r="C329" s="69" t="s">
        <v>565</v>
      </c>
      <c r="D329" s="4">
        <f>D331</f>
        <v>7856.9</v>
      </c>
      <c r="E329" s="4">
        <f t="shared" ref="E329:F329" si="756">E331</f>
        <v>0</v>
      </c>
      <c r="F329" s="4">
        <f t="shared" si="756"/>
        <v>7856.9</v>
      </c>
      <c r="G329" s="4">
        <f>G331+G330</f>
        <v>5302.759</v>
      </c>
      <c r="H329" s="4">
        <f t="shared" ref="H329:V329" si="757">H331+H330</f>
        <v>13159.659</v>
      </c>
      <c r="I329" s="164">
        <f>I331+I330</f>
        <v>3.3360000000000001E-2</v>
      </c>
      <c r="J329" s="4">
        <f t="shared" ref="J329" si="758">J331+J330</f>
        <v>13159.692360000001</v>
      </c>
      <c r="K329" s="4">
        <f t="shared" si="757"/>
        <v>5210</v>
      </c>
      <c r="L329" s="4">
        <f t="shared" si="757"/>
        <v>0</v>
      </c>
      <c r="M329" s="4">
        <f t="shared" si="757"/>
        <v>5210</v>
      </c>
      <c r="N329" s="4">
        <f t="shared" si="757"/>
        <v>0</v>
      </c>
      <c r="O329" s="4">
        <f t="shared" si="757"/>
        <v>5210</v>
      </c>
      <c r="P329" s="4">
        <f>P331+P330</f>
        <v>0</v>
      </c>
      <c r="Q329" s="4">
        <f t="shared" ref="Q329" si="759">Q331+Q330</f>
        <v>5210</v>
      </c>
      <c r="R329" s="4">
        <f t="shared" si="757"/>
        <v>5714</v>
      </c>
      <c r="S329" s="4">
        <f t="shared" si="757"/>
        <v>0</v>
      </c>
      <c r="T329" s="4">
        <f t="shared" si="757"/>
        <v>5714</v>
      </c>
      <c r="U329" s="4">
        <f t="shared" si="757"/>
        <v>0</v>
      </c>
      <c r="V329" s="4">
        <f t="shared" si="757"/>
        <v>5714</v>
      </c>
    </row>
    <row r="330" spans="1:22" ht="49.5" hidden="1" customHeight="1" outlineLevel="5" x14ac:dyDescent="0.2">
      <c r="A330" s="13" t="s">
        <v>202</v>
      </c>
      <c r="B330" s="13" t="s">
        <v>724</v>
      </c>
      <c r="C330" s="18" t="s">
        <v>144</v>
      </c>
      <c r="D330" s="4"/>
      <c r="E330" s="4"/>
      <c r="F330" s="4"/>
      <c r="G330" s="8">
        <f>5302.759</f>
        <v>5302.759</v>
      </c>
      <c r="H330" s="8">
        <f t="shared" ref="H330:H331" si="760">SUM(F330:G330)</f>
        <v>5302.759</v>
      </c>
      <c r="I330" s="8"/>
      <c r="J330" s="8">
        <f t="shared" ref="J330:J331" si="761">SUM(H330:I330)</f>
        <v>5302.759</v>
      </c>
      <c r="K330" s="4"/>
      <c r="L330" s="4"/>
      <c r="M330" s="4"/>
      <c r="N330" s="4"/>
      <c r="O330" s="4"/>
      <c r="P330" s="8"/>
      <c r="Q330" s="8">
        <f t="shared" ref="Q330:Q331" si="762">SUM(O330:P330)</f>
        <v>0</v>
      </c>
      <c r="R330" s="4"/>
      <c r="S330" s="4"/>
      <c r="T330" s="4"/>
      <c r="U330" s="4"/>
      <c r="V330" s="4"/>
    </row>
    <row r="331" spans="1:22" ht="31.5" outlineLevel="7" x14ac:dyDescent="0.25">
      <c r="A331" s="13" t="s">
        <v>202</v>
      </c>
      <c r="B331" s="13" t="s">
        <v>92</v>
      </c>
      <c r="C331" s="67" t="s">
        <v>93</v>
      </c>
      <c r="D331" s="8">
        <v>7856.9</v>
      </c>
      <c r="E331" s="8"/>
      <c r="F331" s="8">
        <f t="shared" ref="F331" si="763">SUM(D331:E331)</f>
        <v>7856.9</v>
      </c>
      <c r="G331" s="8"/>
      <c r="H331" s="8">
        <f t="shared" si="760"/>
        <v>7856.9</v>
      </c>
      <c r="I331" s="51">
        <v>3.3360000000000001E-2</v>
      </c>
      <c r="J331" s="8">
        <f t="shared" si="761"/>
        <v>7856.93336</v>
      </c>
      <c r="K331" s="8">
        <v>5210</v>
      </c>
      <c r="L331" s="8"/>
      <c r="M331" s="8">
        <f t="shared" ref="M331" si="764">SUM(K331:L331)</f>
        <v>5210</v>
      </c>
      <c r="N331" s="8"/>
      <c r="O331" s="8">
        <f t="shared" ref="O331" si="765">SUM(M331:N331)</f>
        <v>5210</v>
      </c>
      <c r="P331" s="8"/>
      <c r="Q331" s="8">
        <f t="shared" si="762"/>
        <v>5210</v>
      </c>
      <c r="R331" s="8">
        <v>5714</v>
      </c>
      <c r="S331" s="8"/>
      <c r="T331" s="8">
        <f t="shared" ref="T331" si="766">SUM(R331:S331)</f>
        <v>5714</v>
      </c>
      <c r="U331" s="8"/>
      <c r="V331" s="8">
        <f t="shared" ref="V331" si="767">SUM(T331:U331)</f>
        <v>5714</v>
      </c>
    </row>
    <row r="332" spans="1:22" s="107" customFormat="1" ht="63" hidden="1" outlineLevel="5" x14ac:dyDescent="0.25">
      <c r="A332" s="47" t="s">
        <v>202</v>
      </c>
      <c r="B332" s="47"/>
      <c r="C332" s="70" t="s">
        <v>580</v>
      </c>
      <c r="D332" s="20">
        <f>D333</f>
        <v>70712.399999999994</v>
      </c>
      <c r="E332" s="20">
        <f t="shared" ref="E332:J332" si="768">E333</f>
        <v>0</v>
      </c>
      <c r="F332" s="20">
        <f t="shared" si="768"/>
        <v>70712.399999999994</v>
      </c>
      <c r="G332" s="20">
        <f t="shared" si="768"/>
        <v>0</v>
      </c>
      <c r="H332" s="20">
        <f t="shared" si="768"/>
        <v>70712.399999999994</v>
      </c>
      <c r="I332" s="20">
        <f t="shared" si="768"/>
        <v>0</v>
      </c>
      <c r="J332" s="20">
        <f t="shared" si="768"/>
        <v>70712.399999999994</v>
      </c>
      <c r="K332" s="20">
        <f>K333</f>
        <v>46889.9</v>
      </c>
      <c r="L332" s="20">
        <f t="shared" ref="L332:Q332" si="769">L333</f>
        <v>0</v>
      </c>
      <c r="M332" s="20">
        <f t="shared" si="769"/>
        <v>46889.9</v>
      </c>
      <c r="N332" s="20">
        <f t="shared" si="769"/>
        <v>0</v>
      </c>
      <c r="O332" s="20">
        <f t="shared" si="769"/>
        <v>46889.9</v>
      </c>
      <c r="P332" s="20">
        <f t="shared" si="769"/>
        <v>0</v>
      </c>
      <c r="Q332" s="20">
        <f t="shared" si="769"/>
        <v>46889.9</v>
      </c>
      <c r="R332" s="20">
        <f>R333</f>
        <v>51425.599999999999</v>
      </c>
      <c r="S332" s="20">
        <f t="shared" ref="S332:V332" si="770">S333</f>
        <v>0</v>
      </c>
      <c r="T332" s="20">
        <f t="shared" si="770"/>
        <v>51425.599999999999</v>
      </c>
      <c r="U332" s="20">
        <f t="shared" si="770"/>
        <v>0</v>
      </c>
      <c r="V332" s="20">
        <f t="shared" si="770"/>
        <v>51425.599999999999</v>
      </c>
    </row>
    <row r="333" spans="1:22" s="107" customFormat="1" ht="31.5" hidden="1" outlineLevel="7" x14ac:dyDescent="0.25">
      <c r="A333" s="46" t="s">
        <v>202</v>
      </c>
      <c r="B333" s="46" t="s">
        <v>92</v>
      </c>
      <c r="C333" s="72" t="s">
        <v>93</v>
      </c>
      <c r="D333" s="7">
        <v>70712.399999999994</v>
      </c>
      <c r="E333" s="8"/>
      <c r="F333" s="7">
        <f t="shared" ref="F333" si="771">SUM(D333:E333)</f>
        <v>70712.399999999994</v>
      </c>
      <c r="G333" s="8"/>
      <c r="H333" s="7">
        <f t="shared" ref="H333" si="772">SUM(F333:G333)</f>
        <v>70712.399999999994</v>
      </c>
      <c r="I333" s="8"/>
      <c r="J333" s="7">
        <f t="shared" ref="J333" si="773">SUM(H333:I333)</f>
        <v>70712.399999999994</v>
      </c>
      <c r="K333" s="7">
        <v>46889.9</v>
      </c>
      <c r="L333" s="7"/>
      <c r="M333" s="7">
        <f t="shared" ref="M333" si="774">SUM(K333:L333)</f>
        <v>46889.9</v>
      </c>
      <c r="N333" s="8"/>
      <c r="O333" s="7">
        <f t="shared" ref="O333" si="775">SUM(M333:N333)</f>
        <v>46889.9</v>
      </c>
      <c r="P333" s="8"/>
      <c r="Q333" s="7">
        <f t="shared" ref="Q333" si="776">SUM(O333:P333)</f>
        <v>46889.9</v>
      </c>
      <c r="R333" s="7">
        <v>51425.599999999999</v>
      </c>
      <c r="S333" s="7"/>
      <c r="T333" s="7">
        <f t="shared" ref="T333" si="777">SUM(R333:S333)</f>
        <v>51425.599999999999</v>
      </c>
      <c r="U333" s="8"/>
      <c r="V333" s="7">
        <f t="shared" ref="V333" si="778">SUM(T333:U333)</f>
        <v>51425.599999999999</v>
      </c>
    </row>
    <row r="334" spans="1:22" ht="31.5" outlineLevel="3" collapsed="1" x14ac:dyDescent="0.25">
      <c r="A334" s="5" t="s">
        <v>225</v>
      </c>
      <c r="B334" s="5"/>
      <c r="C334" s="69" t="s">
        <v>226</v>
      </c>
      <c r="D334" s="4">
        <f>D335+D348</f>
        <v>311869.19527000003</v>
      </c>
      <c r="E334" s="4">
        <f t="shared" ref="E334:H334" si="779">E335+E348</f>
        <v>-9717.7000000000007</v>
      </c>
      <c r="F334" s="4">
        <f t="shared" si="779"/>
        <v>302151.49527000001</v>
      </c>
      <c r="G334" s="4">
        <f t="shared" si="779"/>
        <v>5885.4419600000001</v>
      </c>
      <c r="H334" s="4">
        <f t="shared" si="779"/>
        <v>308036.93722999998</v>
      </c>
      <c r="I334" s="4">
        <f t="shared" ref="I334:J334" si="780">I335+I348</f>
        <v>23465.622900000002</v>
      </c>
      <c r="J334" s="4">
        <f t="shared" si="780"/>
        <v>331502.56013</v>
      </c>
      <c r="K334" s="4">
        <f>K335+K348</f>
        <v>240821.3</v>
      </c>
      <c r="L334" s="4">
        <f t="shared" ref="L334:Q334" si="781">L335+L348</f>
        <v>-4777.5</v>
      </c>
      <c r="M334" s="4">
        <f t="shared" si="781"/>
        <v>236043.8</v>
      </c>
      <c r="N334" s="4">
        <f t="shared" si="781"/>
        <v>0</v>
      </c>
      <c r="O334" s="4">
        <f t="shared" si="781"/>
        <v>236043.8</v>
      </c>
      <c r="P334" s="4">
        <f t="shared" si="781"/>
        <v>0</v>
      </c>
      <c r="Q334" s="4">
        <f t="shared" si="781"/>
        <v>236043.8</v>
      </c>
      <c r="R334" s="4">
        <f>R335+R348</f>
        <v>50766.25</v>
      </c>
      <c r="S334" s="4">
        <f t="shared" ref="S334:V334" si="782">S335+S348</f>
        <v>0</v>
      </c>
      <c r="T334" s="4">
        <f t="shared" si="782"/>
        <v>50766.25</v>
      </c>
      <c r="U334" s="4">
        <f t="shared" si="782"/>
        <v>0</v>
      </c>
      <c r="V334" s="4">
        <f t="shared" si="782"/>
        <v>50766.25</v>
      </c>
    </row>
    <row r="335" spans="1:22" ht="24" customHeight="1" outlineLevel="4" x14ac:dyDescent="0.25">
      <c r="A335" s="5" t="s">
        <v>227</v>
      </c>
      <c r="B335" s="5"/>
      <c r="C335" s="69" t="s">
        <v>228</v>
      </c>
      <c r="D335" s="4">
        <f>D336+D339+D342+D344+D346</f>
        <v>231214.69527</v>
      </c>
      <c r="E335" s="4">
        <f t="shared" ref="E335:H335" si="783">E336+E339+E342+E344+E346</f>
        <v>0</v>
      </c>
      <c r="F335" s="4">
        <f t="shared" si="783"/>
        <v>231214.69527</v>
      </c>
      <c r="G335" s="4">
        <f t="shared" si="783"/>
        <v>5885.4419600000001</v>
      </c>
      <c r="H335" s="4">
        <f t="shared" si="783"/>
        <v>237100.13722999999</v>
      </c>
      <c r="I335" s="4">
        <f t="shared" ref="I335:J335" si="784">I336+I339+I342+I344+I346</f>
        <v>23465.622900000002</v>
      </c>
      <c r="J335" s="4">
        <f t="shared" si="784"/>
        <v>260565.76013000001</v>
      </c>
      <c r="K335" s="4">
        <f>K336+K339+K342+K344+K346</f>
        <v>31237.3</v>
      </c>
      <c r="L335" s="4">
        <f t="shared" ref="L335:Q335" si="785">L336+L339+L342+L344+L346</f>
        <v>0</v>
      </c>
      <c r="M335" s="4">
        <f t="shared" si="785"/>
        <v>31237.3</v>
      </c>
      <c r="N335" s="4">
        <f t="shared" si="785"/>
        <v>0</v>
      </c>
      <c r="O335" s="4">
        <f t="shared" si="785"/>
        <v>31237.3</v>
      </c>
      <c r="P335" s="4">
        <f t="shared" si="785"/>
        <v>0</v>
      </c>
      <c r="Q335" s="4">
        <f t="shared" si="785"/>
        <v>31237.3</v>
      </c>
      <c r="R335" s="4">
        <f>R336+R339+R342+R344+R346</f>
        <v>50766.25</v>
      </c>
      <c r="S335" s="4">
        <f t="shared" ref="S335:V335" si="786">S336+S339+S342+S344+S346</f>
        <v>0</v>
      </c>
      <c r="T335" s="4">
        <f t="shared" si="786"/>
        <v>50766.25</v>
      </c>
      <c r="U335" s="4">
        <f t="shared" si="786"/>
        <v>0</v>
      </c>
      <c r="V335" s="4">
        <f t="shared" si="786"/>
        <v>50766.25</v>
      </c>
    </row>
    <row r="336" spans="1:22" ht="31.5" hidden="1" outlineLevel="5" x14ac:dyDescent="0.25">
      <c r="A336" s="5" t="s">
        <v>229</v>
      </c>
      <c r="B336" s="5"/>
      <c r="C336" s="69" t="s">
        <v>230</v>
      </c>
      <c r="D336" s="4">
        <f>D338</f>
        <v>2500</v>
      </c>
      <c r="E336" s="4">
        <f t="shared" ref="E336:F336" si="787">E338</f>
        <v>0</v>
      </c>
      <c r="F336" s="4">
        <f t="shared" si="787"/>
        <v>2500</v>
      </c>
      <c r="G336" s="4">
        <f>G338+G337</f>
        <v>1697.5958600000001</v>
      </c>
      <c r="H336" s="4">
        <f t="shared" ref="H336:V336" si="788">H338+H337</f>
        <v>4197.5958600000004</v>
      </c>
      <c r="I336" s="4">
        <f>I338+I337</f>
        <v>0</v>
      </c>
      <c r="J336" s="4">
        <f t="shared" ref="J336" si="789">J338+J337</f>
        <v>4197.5958600000004</v>
      </c>
      <c r="K336" s="4">
        <f t="shared" si="788"/>
        <v>4300</v>
      </c>
      <c r="L336" s="4">
        <f t="shared" si="788"/>
        <v>0</v>
      </c>
      <c r="M336" s="4">
        <f t="shared" si="788"/>
        <v>4300</v>
      </c>
      <c r="N336" s="4">
        <f t="shared" si="788"/>
        <v>0</v>
      </c>
      <c r="O336" s="4">
        <f t="shared" si="788"/>
        <v>4300</v>
      </c>
      <c r="P336" s="4">
        <f>P338+P337</f>
        <v>0</v>
      </c>
      <c r="Q336" s="4">
        <f t="shared" ref="Q336" si="790">Q338+Q337</f>
        <v>4300</v>
      </c>
      <c r="R336" s="4">
        <f t="shared" si="788"/>
        <v>4300</v>
      </c>
      <c r="S336" s="4">
        <f t="shared" si="788"/>
        <v>0</v>
      </c>
      <c r="T336" s="4">
        <f t="shared" si="788"/>
        <v>4300</v>
      </c>
      <c r="U336" s="4">
        <f t="shared" si="788"/>
        <v>0</v>
      </c>
      <c r="V336" s="4">
        <f t="shared" si="788"/>
        <v>4300</v>
      </c>
    </row>
    <row r="337" spans="1:22" ht="31.5" hidden="1" outlineLevel="5" x14ac:dyDescent="0.2">
      <c r="A337" s="13" t="s">
        <v>229</v>
      </c>
      <c r="B337" s="13" t="s">
        <v>92</v>
      </c>
      <c r="C337" s="18" t="s">
        <v>746</v>
      </c>
      <c r="D337" s="4"/>
      <c r="E337" s="4"/>
      <c r="F337" s="4"/>
      <c r="G337" s="8">
        <f>1113.94529+583.65057</f>
        <v>1697.5958600000001</v>
      </c>
      <c r="H337" s="8">
        <f t="shared" ref="H337:H338" si="791">SUM(F337:G337)</f>
        <v>1697.5958600000001</v>
      </c>
      <c r="I337" s="8"/>
      <c r="J337" s="8">
        <f t="shared" ref="J337:J338" si="792">SUM(H337:I337)</f>
        <v>1697.5958600000001</v>
      </c>
      <c r="K337" s="4"/>
      <c r="L337" s="4"/>
      <c r="M337" s="4"/>
      <c r="N337" s="4"/>
      <c r="O337" s="4"/>
      <c r="P337" s="8"/>
      <c r="Q337" s="8">
        <f t="shared" ref="Q337:Q338" si="793">SUM(O337:P337)</f>
        <v>0</v>
      </c>
      <c r="R337" s="4"/>
      <c r="S337" s="4"/>
      <c r="T337" s="4"/>
      <c r="U337" s="4"/>
      <c r="V337" s="4"/>
    </row>
    <row r="338" spans="1:22" ht="18" hidden="1" customHeight="1" outlineLevel="7" x14ac:dyDescent="0.25">
      <c r="A338" s="13" t="s">
        <v>229</v>
      </c>
      <c r="B338" s="13" t="s">
        <v>27</v>
      </c>
      <c r="C338" s="67" t="s">
        <v>28</v>
      </c>
      <c r="D338" s="8">
        <v>2500</v>
      </c>
      <c r="E338" s="8"/>
      <c r="F338" s="8">
        <f t="shared" ref="F338" si="794">SUM(D338:E338)</f>
        <v>2500</v>
      </c>
      <c r="G338" s="8"/>
      <c r="H338" s="8">
        <f t="shared" si="791"/>
        <v>2500</v>
      </c>
      <c r="I338" s="8"/>
      <c r="J338" s="8">
        <f t="shared" si="792"/>
        <v>2500</v>
      </c>
      <c r="K338" s="8">
        <v>4300</v>
      </c>
      <c r="L338" s="8"/>
      <c r="M338" s="8">
        <f t="shared" ref="M338" si="795">SUM(K338:L338)</f>
        <v>4300</v>
      </c>
      <c r="N338" s="8"/>
      <c r="O338" s="8">
        <f t="shared" ref="O338" si="796">SUM(M338:N338)</f>
        <v>4300</v>
      </c>
      <c r="P338" s="8"/>
      <c r="Q338" s="8">
        <f t="shared" si="793"/>
        <v>4300</v>
      </c>
      <c r="R338" s="8">
        <v>4300</v>
      </c>
      <c r="S338" s="8"/>
      <c r="T338" s="8">
        <f t="shared" ref="T338" si="797">SUM(R338:S338)</f>
        <v>4300</v>
      </c>
      <c r="U338" s="8"/>
      <c r="V338" s="8">
        <f t="shared" ref="V338" si="798">SUM(T338:U338)</f>
        <v>4300</v>
      </c>
    </row>
    <row r="339" spans="1:22" ht="15.75" hidden="1" outlineLevel="5" x14ac:dyDescent="0.25">
      <c r="A339" s="5" t="s">
        <v>231</v>
      </c>
      <c r="B339" s="5"/>
      <c r="C339" s="69" t="s">
        <v>643</v>
      </c>
      <c r="D339" s="4">
        <f>D340+D341</f>
        <v>13930.8</v>
      </c>
      <c r="E339" s="4">
        <f t="shared" ref="E339:H339" si="799">E340+E341</f>
        <v>0</v>
      </c>
      <c r="F339" s="4">
        <f t="shared" si="799"/>
        <v>13930.8</v>
      </c>
      <c r="G339" s="4">
        <f t="shared" si="799"/>
        <v>3940.4096</v>
      </c>
      <c r="H339" s="4">
        <f t="shared" si="799"/>
        <v>17871.209600000002</v>
      </c>
      <c r="I339" s="4">
        <f t="shared" ref="I339:J339" si="800">I340+I341</f>
        <v>0</v>
      </c>
      <c r="J339" s="4">
        <f t="shared" si="800"/>
        <v>17871.209600000002</v>
      </c>
      <c r="K339" s="4">
        <f>K340+K341</f>
        <v>13006</v>
      </c>
      <c r="L339" s="4">
        <f t="shared" ref="L339:Q339" si="801">L340+L341</f>
        <v>0</v>
      </c>
      <c r="M339" s="4">
        <f t="shared" si="801"/>
        <v>13006</v>
      </c>
      <c r="N339" s="4">
        <f t="shared" si="801"/>
        <v>0</v>
      </c>
      <c r="O339" s="4">
        <f t="shared" si="801"/>
        <v>13006</v>
      </c>
      <c r="P339" s="4">
        <f t="shared" si="801"/>
        <v>0</v>
      </c>
      <c r="Q339" s="4">
        <f t="shared" si="801"/>
        <v>13006</v>
      </c>
      <c r="R339" s="4">
        <f>R340+R341</f>
        <v>12250</v>
      </c>
      <c r="S339" s="4">
        <f t="shared" ref="S339:V339" si="802">S340+S341</f>
        <v>0</v>
      </c>
      <c r="T339" s="4">
        <f t="shared" si="802"/>
        <v>12250</v>
      </c>
      <c r="U339" s="4">
        <f t="shared" si="802"/>
        <v>0</v>
      </c>
      <c r="V339" s="4">
        <f t="shared" si="802"/>
        <v>12250</v>
      </c>
    </row>
    <row r="340" spans="1:22" ht="31.5" hidden="1" outlineLevel="7" x14ac:dyDescent="0.25">
      <c r="A340" s="13" t="s">
        <v>231</v>
      </c>
      <c r="B340" s="13" t="s">
        <v>11</v>
      </c>
      <c r="C340" s="67" t="s">
        <v>12</v>
      </c>
      <c r="D340" s="8">
        <f>8906+200</f>
        <v>9106</v>
      </c>
      <c r="E340" s="8"/>
      <c r="F340" s="8">
        <f t="shared" ref="F340:F341" si="803">SUM(D340:E340)</f>
        <v>9106</v>
      </c>
      <c r="G340" s="8">
        <v>10.00778</v>
      </c>
      <c r="H340" s="8">
        <f t="shared" ref="H340:H341" si="804">SUM(F340:G340)</f>
        <v>9116.0077799999999</v>
      </c>
      <c r="I340" s="8"/>
      <c r="J340" s="8">
        <f t="shared" ref="J340:J341" si="805">SUM(H340:I340)</f>
        <v>9116.0077799999999</v>
      </c>
      <c r="K340" s="8">
        <f>8506+200</f>
        <v>8706</v>
      </c>
      <c r="L340" s="8"/>
      <c r="M340" s="8">
        <f t="shared" ref="M340:M341" si="806">SUM(K340:L340)</f>
        <v>8706</v>
      </c>
      <c r="N340" s="8"/>
      <c r="O340" s="8">
        <f t="shared" ref="O340:O341" si="807">SUM(M340:N340)</f>
        <v>8706</v>
      </c>
      <c r="P340" s="8"/>
      <c r="Q340" s="8">
        <f t="shared" ref="Q340:Q341" si="808">SUM(O340:P340)</f>
        <v>8706</v>
      </c>
      <c r="R340" s="8">
        <f>7750+200</f>
        <v>7950</v>
      </c>
      <c r="S340" s="8"/>
      <c r="T340" s="8">
        <f t="shared" ref="T340:T341" si="809">SUM(R340:S340)</f>
        <v>7950</v>
      </c>
      <c r="U340" s="8"/>
      <c r="V340" s="8">
        <f t="shared" ref="V340:V341" si="810">SUM(T340:U340)</f>
        <v>7950</v>
      </c>
    </row>
    <row r="341" spans="1:22" ht="31.5" hidden="1" outlineLevel="7" x14ac:dyDescent="0.25">
      <c r="A341" s="13" t="s">
        <v>231</v>
      </c>
      <c r="B341" s="13" t="s">
        <v>92</v>
      </c>
      <c r="C341" s="67" t="s">
        <v>93</v>
      </c>
      <c r="D341" s="8">
        <v>4824.8</v>
      </c>
      <c r="E341" s="8"/>
      <c r="F341" s="8">
        <f t="shared" si="803"/>
        <v>4824.8</v>
      </c>
      <c r="G341" s="8">
        <f>2238.058+1692.34382</f>
        <v>3930.40182</v>
      </c>
      <c r="H341" s="8">
        <f t="shared" si="804"/>
        <v>8755.2018200000002</v>
      </c>
      <c r="I341" s="8"/>
      <c r="J341" s="8">
        <f t="shared" si="805"/>
        <v>8755.2018200000002</v>
      </c>
      <c r="K341" s="8">
        <v>4300</v>
      </c>
      <c r="L341" s="8"/>
      <c r="M341" s="8">
        <f t="shared" si="806"/>
        <v>4300</v>
      </c>
      <c r="N341" s="8"/>
      <c r="O341" s="8">
        <f t="shared" si="807"/>
        <v>4300</v>
      </c>
      <c r="P341" s="8"/>
      <c r="Q341" s="8">
        <f t="shared" si="808"/>
        <v>4300</v>
      </c>
      <c r="R341" s="8">
        <v>4300</v>
      </c>
      <c r="S341" s="8"/>
      <c r="T341" s="8">
        <f t="shared" si="809"/>
        <v>4300</v>
      </c>
      <c r="U341" s="8"/>
      <c r="V341" s="8">
        <f t="shared" si="810"/>
        <v>4300</v>
      </c>
    </row>
    <row r="342" spans="1:22" ht="31.5" hidden="1" outlineLevel="5" x14ac:dyDescent="0.25">
      <c r="A342" s="5" t="s">
        <v>232</v>
      </c>
      <c r="B342" s="5"/>
      <c r="C342" s="69" t="s">
        <v>657</v>
      </c>
      <c r="D342" s="4">
        <f>D343</f>
        <v>1093.3</v>
      </c>
      <c r="E342" s="4">
        <f t="shared" ref="E342:J342" si="811">E343</f>
        <v>0</v>
      </c>
      <c r="F342" s="4">
        <f t="shared" si="811"/>
        <v>1093.3</v>
      </c>
      <c r="G342" s="4">
        <f t="shared" si="811"/>
        <v>0</v>
      </c>
      <c r="H342" s="4">
        <f t="shared" si="811"/>
        <v>1093.3</v>
      </c>
      <c r="I342" s="4">
        <f t="shared" si="811"/>
        <v>0</v>
      </c>
      <c r="J342" s="4">
        <f t="shared" si="811"/>
        <v>1093.3</v>
      </c>
      <c r="K342" s="4">
        <f>K343</f>
        <v>1093.3</v>
      </c>
      <c r="L342" s="4">
        <f t="shared" ref="L342:Q342" si="812">L343</f>
        <v>0</v>
      </c>
      <c r="M342" s="4">
        <f t="shared" si="812"/>
        <v>1093.3</v>
      </c>
      <c r="N342" s="4">
        <f t="shared" si="812"/>
        <v>0</v>
      </c>
      <c r="O342" s="4">
        <f t="shared" si="812"/>
        <v>1093.3</v>
      </c>
      <c r="P342" s="4">
        <f t="shared" si="812"/>
        <v>0</v>
      </c>
      <c r="Q342" s="4">
        <f t="shared" si="812"/>
        <v>1093.3</v>
      </c>
      <c r="R342" s="4">
        <f>R343</f>
        <v>1093.3</v>
      </c>
      <c r="S342" s="4">
        <f t="shared" ref="S342:V342" si="813">S343</f>
        <v>0</v>
      </c>
      <c r="T342" s="4">
        <f t="shared" si="813"/>
        <v>1093.3</v>
      </c>
      <c r="U342" s="4">
        <f t="shared" si="813"/>
        <v>0</v>
      </c>
      <c r="V342" s="4">
        <f t="shared" si="813"/>
        <v>1093.3</v>
      </c>
    </row>
    <row r="343" spans="1:22" ht="31.5" hidden="1" outlineLevel="7" x14ac:dyDescent="0.25">
      <c r="A343" s="13" t="s">
        <v>232</v>
      </c>
      <c r="B343" s="13" t="s">
        <v>11</v>
      </c>
      <c r="C343" s="67" t="s">
        <v>12</v>
      </c>
      <c r="D343" s="8">
        <v>1093.3</v>
      </c>
      <c r="E343" s="8"/>
      <c r="F343" s="8">
        <f t="shared" ref="F343" si="814">SUM(D343:E343)</f>
        <v>1093.3</v>
      </c>
      <c r="G343" s="8"/>
      <c r="H343" s="8">
        <f t="shared" ref="H343" si="815">SUM(F343:G343)</f>
        <v>1093.3</v>
      </c>
      <c r="I343" s="8"/>
      <c r="J343" s="8">
        <f t="shared" ref="J343" si="816">SUM(H343:I343)</f>
        <v>1093.3</v>
      </c>
      <c r="K343" s="8">
        <v>1093.3</v>
      </c>
      <c r="L343" s="8"/>
      <c r="M343" s="8">
        <f t="shared" ref="M343" si="817">SUM(K343:L343)</f>
        <v>1093.3</v>
      </c>
      <c r="N343" s="8"/>
      <c r="O343" s="8">
        <f t="shared" ref="O343" si="818">SUM(M343:N343)</f>
        <v>1093.3</v>
      </c>
      <c r="P343" s="8"/>
      <c r="Q343" s="8">
        <f t="shared" ref="Q343" si="819">SUM(O343:P343)</f>
        <v>1093.3</v>
      </c>
      <c r="R343" s="8">
        <v>1093.3</v>
      </c>
      <c r="S343" s="8"/>
      <c r="T343" s="8">
        <f t="shared" ref="T343" si="820">SUM(R343:S343)</f>
        <v>1093.3</v>
      </c>
      <c r="U343" s="8"/>
      <c r="V343" s="8">
        <f t="shared" ref="V343" si="821">SUM(T343:U343)</f>
        <v>1093.3</v>
      </c>
    </row>
    <row r="344" spans="1:22" ht="33" customHeight="1" outlineLevel="5" collapsed="1" x14ac:dyDescent="0.25">
      <c r="A344" s="5" t="s">
        <v>233</v>
      </c>
      <c r="B344" s="5"/>
      <c r="C344" s="69" t="s">
        <v>548</v>
      </c>
      <c r="D344" s="4">
        <f>D345</f>
        <v>81989.695269999997</v>
      </c>
      <c r="E344" s="4">
        <f t="shared" ref="E344:J344" si="822">E345</f>
        <v>0</v>
      </c>
      <c r="F344" s="4">
        <f t="shared" si="822"/>
        <v>81989.695269999997</v>
      </c>
      <c r="G344" s="4">
        <f t="shared" si="822"/>
        <v>247.4365</v>
      </c>
      <c r="H344" s="4">
        <f t="shared" si="822"/>
        <v>82237.131769999993</v>
      </c>
      <c r="I344" s="4">
        <f t="shared" si="822"/>
        <v>23465.622900000002</v>
      </c>
      <c r="J344" s="4">
        <f t="shared" si="822"/>
        <v>105702.75466999999</v>
      </c>
      <c r="K344" s="4">
        <f>K345</f>
        <v>12838</v>
      </c>
      <c r="L344" s="4">
        <f t="shared" ref="L344:Q344" si="823">L345</f>
        <v>0</v>
      </c>
      <c r="M344" s="4">
        <f t="shared" si="823"/>
        <v>12838</v>
      </c>
      <c r="N344" s="4">
        <f t="shared" si="823"/>
        <v>0</v>
      </c>
      <c r="O344" s="4">
        <f t="shared" si="823"/>
        <v>12838</v>
      </c>
      <c r="P344" s="4">
        <f t="shared" si="823"/>
        <v>0</v>
      </c>
      <c r="Q344" s="4">
        <f t="shared" si="823"/>
        <v>12838</v>
      </c>
      <c r="R344" s="4">
        <f>R345</f>
        <v>33122.949999999997</v>
      </c>
      <c r="S344" s="4">
        <f t="shared" ref="S344:V344" si="824">S345</f>
        <v>0</v>
      </c>
      <c r="T344" s="4">
        <f t="shared" si="824"/>
        <v>33122.949999999997</v>
      </c>
      <c r="U344" s="4">
        <f t="shared" si="824"/>
        <v>0</v>
      </c>
      <c r="V344" s="4">
        <f t="shared" si="824"/>
        <v>33122.949999999997</v>
      </c>
    </row>
    <row r="345" spans="1:22" ht="31.5" outlineLevel="7" x14ac:dyDescent="0.25">
      <c r="A345" s="13" t="s">
        <v>233</v>
      </c>
      <c r="B345" s="13" t="s">
        <v>143</v>
      </c>
      <c r="C345" s="67" t="s">
        <v>144</v>
      </c>
      <c r="D345" s="49">
        <v>81989.695269999997</v>
      </c>
      <c r="E345" s="8"/>
      <c r="F345" s="8">
        <f t="shared" ref="F345" si="825">SUM(D345:E345)</f>
        <v>81989.695269999997</v>
      </c>
      <c r="G345" s="8">
        <v>247.4365</v>
      </c>
      <c r="H345" s="8">
        <f t="shared" ref="H345" si="826">SUM(F345:G345)</f>
        <v>82237.131769999993</v>
      </c>
      <c r="I345" s="8">
        <f>23042.06547+423.55743</f>
        <v>23465.622900000002</v>
      </c>
      <c r="J345" s="8">
        <f t="shared" ref="J345" si="827">SUM(H345:I345)</f>
        <v>105702.75466999999</v>
      </c>
      <c r="K345" s="49">
        <v>12838</v>
      </c>
      <c r="L345" s="8"/>
      <c r="M345" s="8">
        <f t="shared" ref="M345" si="828">SUM(K345:L345)</f>
        <v>12838</v>
      </c>
      <c r="N345" s="8"/>
      <c r="O345" s="8">
        <f t="shared" ref="O345" si="829">SUM(M345:N345)</f>
        <v>12838</v>
      </c>
      <c r="P345" s="8"/>
      <c r="Q345" s="8">
        <f t="shared" ref="Q345" si="830">SUM(O345:P345)</f>
        <v>12838</v>
      </c>
      <c r="R345" s="49">
        <v>33122.949999999997</v>
      </c>
      <c r="S345" s="8"/>
      <c r="T345" s="8">
        <f t="shared" ref="T345" si="831">SUM(R345:S345)</f>
        <v>33122.949999999997</v>
      </c>
      <c r="U345" s="8"/>
      <c r="V345" s="8">
        <f t="shared" ref="V345" si="832">SUM(T345:U345)</f>
        <v>33122.949999999997</v>
      </c>
    </row>
    <row r="346" spans="1:22" s="107" customFormat="1" ht="31.5" hidden="1" outlineLevel="5" x14ac:dyDescent="0.25">
      <c r="A346" s="47" t="s">
        <v>233</v>
      </c>
      <c r="B346" s="47"/>
      <c r="C346" s="70" t="s">
        <v>585</v>
      </c>
      <c r="D346" s="20">
        <f>D347</f>
        <v>131700.9</v>
      </c>
      <c r="E346" s="20">
        <f t="shared" ref="E346:J346" si="833">E347</f>
        <v>0</v>
      </c>
      <c r="F346" s="20">
        <f t="shared" si="833"/>
        <v>131700.9</v>
      </c>
      <c r="G346" s="20">
        <f t="shared" si="833"/>
        <v>0</v>
      </c>
      <c r="H346" s="20">
        <f t="shared" si="833"/>
        <v>131700.9</v>
      </c>
      <c r="I346" s="20">
        <f t="shared" si="833"/>
        <v>0</v>
      </c>
      <c r="J346" s="20">
        <f t="shared" si="833"/>
        <v>131700.9</v>
      </c>
      <c r="K346" s="20">
        <f>K347</f>
        <v>0</v>
      </c>
      <c r="L346" s="20">
        <f t="shared" ref="L346" si="834">L347</f>
        <v>0</v>
      </c>
      <c r="M346" s="20"/>
      <c r="N346" s="20">
        <f t="shared" ref="N346:Q346" si="835">N347</f>
        <v>0</v>
      </c>
      <c r="O346" s="20">
        <f t="shared" si="835"/>
        <v>0</v>
      </c>
      <c r="P346" s="20">
        <f t="shared" si="835"/>
        <v>0</v>
      </c>
      <c r="Q346" s="20">
        <f t="shared" si="835"/>
        <v>0</v>
      </c>
      <c r="R346" s="20">
        <f>R347</f>
        <v>0</v>
      </c>
      <c r="S346" s="20">
        <f t="shared" ref="S346" si="836">S347</f>
        <v>0</v>
      </c>
      <c r="T346" s="20"/>
      <c r="U346" s="20">
        <f t="shared" ref="U346:V346" si="837">U347</f>
        <v>0</v>
      </c>
      <c r="V346" s="20">
        <f t="shared" si="837"/>
        <v>0</v>
      </c>
    </row>
    <row r="347" spans="1:22" s="107" customFormat="1" ht="31.5" hidden="1" outlineLevel="7" x14ac:dyDescent="0.25">
      <c r="A347" s="46" t="s">
        <v>233</v>
      </c>
      <c r="B347" s="46" t="s">
        <v>143</v>
      </c>
      <c r="C347" s="72" t="s">
        <v>144</v>
      </c>
      <c r="D347" s="7">
        <v>131700.9</v>
      </c>
      <c r="E347" s="8"/>
      <c r="F347" s="7">
        <f t="shared" ref="F347" si="838">SUM(D347:E347)</f>
        <v>131700.9</v>
      </c>
      <c r="G347" s="8"/>
      <c r="H347" s="7">
        <f t="shared" ref="H347" si="839">SUM(F347:G347)</f>
        <v>131700.9</v>
      </c>
      <c r="I347" s="8"/>
      <c r="J347" s="7">
        <f t="shared" ref="J347" si="840">SUM(H347:I347)</f>
        <v>131700.9</v>
      </c>
      <c r="K347" s="7"/>
      <c r="L347" s="8"/>
      <c r="M347" s="8"/>
      <c r="N347" s="8"/>
      <c r="O347" s="7">
        <f t="shared" ref="O347" si="841">SUM(M347:N347)</f>
        <v>0</v>
      </c>
      <c r="P347" s="8"/>
      <c r="Q347" s="7">
        <f t="shared" ref="Q347" si="842">SUM(O347:P347)</f>
        <v>0</v>
      </c>
      <c r="R347" s="7"/>
      <c r="S347" s="8"/>
      <c r="T347" s="8"/>
      <c r="U347" s="8"/>
      <c r="V347" s="7">
        <f t="shared" ref="V347" si="843">SUM(T347:U347)</f>
        <v>0</v>
      </c>
    </row>
    <row r="348" spans="1:22" ht="47.25" hidden="1" outlineLevel="4" x14ac:dyDescent="0.25">
      <c r="A348" s="5" t="s">
        <v>234</v>
      </c>
      <c r="B348" s="5"/>
      <c r="C348" s="69" t="s">
        <v>235</v>
      </c>
      <c r="D348" s="4">
        <f>D349+D351</f>
        <v>80654.5</v>
      </c>
      <c r="E348" s="4">
        <f t="shared" ref="E348:H348" si="844">E349+E351</f>
        <v>-9717.7000000000007</v>
      </c>
      <c r="F348" s="4">
        <f t="shared" si="844"/>
        <v>70936.800000000003</v>
      </c>
      <c r="G348" s="4">
        <f t="shared" si="844"/>
        <v>0</v>
      </c>
      <c r="H348" s="4">
        <f t="shared" si="844"/>
        <v>70936.800000000003</v>
      </c>
      <c r="I348" s="4">
        <f t="shared" ref="I348:J348" si="845">I349+I351</f>
        <v>0</v>
      </c>
      <c r="J348" s="4">
        <f t="shared" si="845"/>
        <v>70936.800000000003</v>
      </c>
      <c r="K348" s="4">
        <f>K349+K351</f>
        <v>209584</v>
      </c>
      <c r="L348" s="4">
        <f t="shared" ref="L348:Q348" si="846">L349+L351</f>
        <v>-4777.5</v>
      </c>
      <c r="M348" s="4">
        <f t="shared" si="846"/>
        <v>204806.5</v>
      </c>
      <c r="N348" s="4">
        <f t="shared" si="846"/>
        <v>0</v>
      </c>
      <c r="O348" s="4">
        <f t="shared" si="846"/>
        <v>204806.5</v>
      </c>
      <c r="P348" s="4">
        <f t="shared" si="846"/>
        <v>0</v>
      </c>
      <c r="Q348" s="4">
        <f t="shared" si="846"/>
        <v>204806.5</v>
      </c>
      <c r="R348" s="4">
        <f>R349+R351</f>
        <v>0</v>
      </c>
      <c r="S348" s="4">
        <f t="shared" ref="S348" si="847">S349+S351</f>
        <v>0</v>
      </c>
      <c r="T348" s="4"/>
      <c r="U348" s="4">
        <f t="shared" ref="U348:V348" si="848">U349+U351</f>
        <v>0</v>
      </c>
      <c r="V348" s="4">
        <f t="shared" si="848"/>
        <v>0</v>
      </c>
    </row>
    <row r="349" spans="1:22" s="107" customFormat="1" ht="31.5" hidden="1" outlineLevel="5" x14ac:dyDescent="0.2">
      <c r="A349" s="47" t="s">
        <v>236</v>
      </c>
      <c r="B349" s="47"/>
      <c r="C349" s="45" t="s">
        <v>237</v>
      </c>
      <c r="D349" s="20">
        <f t="shared" ref="D349:V349" si="849">D350</f>
        <v>76621.8</v>
      </c>
      <c r="E349" s="20">
        <f t="shared" si="849"/>
        <v>-9717.7000000000007</v>
      </c>
      <c r="F349" s="20">
        <f t="shared" si="849"/>
        <v>66904.100000000006</v>
      </c>
      <c r="G349" s="20">
        <f t="shared" si="849"/>
        <v>0</v>
      </c>
      <c r="H349" s="20">
        <f t="shared" si="849"/>
        <v>66904.100000000006</v>
      </c>
      <c r="I349" s="20">
        <f t="shared" si="849"/>
        <v>0</v>
      </c>
      <c r="J349" s="20">
        <f t="shared" si="849"/>
        <v>66904.100000000006</v>
      </c>
      <c r="K349" s="20">
        <f t="shared" si="849"/>
        <v>199104.8</v>
      </c>
      <c r="L349" s="20">
        <f t="shared" si="849"/>
        <v>-4777.5</v>
      </c>
      <c r="M349" s="20">
        <f t="shared" si="849"/>
        <v>194327.3</v>
      </c>
      <c r="N349" s="20">
        <f t="shared" si="849"/>
        <v>0</v>
      </c>
      <c r="O349" s="20">
        <f t="shared" si="849"/>
        <v>194327.3</v>
      </c>
      <c r="P349" s="20">
        <f t="shared" si="849"/>
        <v>0</v>
      </c>
      <c r="Q349" s="20">
        <f t="shared" si="849"/>
        <v>194327.3</v>
      </c>
      <c r="R349" s="20">
        <f t="shared" si="849"/>
        <v>0</v>
      </c>
      <c r="S349" s="20">
        <f t="shared" si="849"/>
        <v>0</v>
      </c>
      <c r="T349" s="20"/>
      <c r="U349" s="20">
        <f t="shared" si="849"/>
        <v>0</v>
      </c>
      <c r="V349" s="20">
        <f t="shared" si="849"/>
        <v>0</v>
      </c>
    </row>
    <row r="350" spans="1:22" s="107" customFormat="1" ht="31.5" hidden="1" outlineLevel="7" x14ac:dyDescent="0.2">
      <c r="A350" s="46" t="s">
        <v>236</v>
      </c>
      <c r="B350" s="46" t="s">
        <v>143</v>
      </c>
      <c r="C350" s="50" t="s">
        <v>144</v>
      </c>
      <c r="D350" s="7">
        <v>76621.8</v>
      </c>
      <c r="E350" s="7">
        <v>-9717.7000000000007</v>
      </c>
      <c r="F350" s="7">
        <f>SUM(D350:E350)</f>
        <v>66904.100000000006</v>
      </c>
      <c r="G350" s="7"/>
      <c r="H350" s="7">
        <f>SUM(F350:G350)</f>
        <v>66904.100000000006</v>
      </c>
      <c r="I350" s="7"/>
      <c r="J350" s="7">
        <f>SUM(H350:I350)</f>
        <v>66904.100000000006</v>
      </c>
      <c r="K350" s="7">
        <v>199104.8</v>
      </c>
      <c r="L350" s="7">
        <v>-4777.5</v>
      </c>
      <c r="M350" s="7">
        <f>SUM(K350:L350)</f>
        <v>194327.3</v>
      </c>
      <c r="N350" s="7"/>
      <c r="O350" s="7">
        <f>SUM(M350:N350)</f>
        <v>194327.3</v>
      </c>
      <c r="P350" s="7"/>
      <c r="Q350" s="7">
        <f>SUM(O350:P350)</f>
        <v>194327.3</v>
      </c>
      <c r="R350" s="7"/>
      <c r="S350" s="8"/>
      <c r="T350" s="8"/>
      <c r="U350" s="7"/>
      <c r="V350" s="7">
        <f>SUM(T350:U350)</f>
        <v>0</v>
      </c>
    </row>
    <row r="351" spans="1:22" s="107" customFormat="1" ht="31.5" hidden="1" outlineLevel="5" x14ac:dyDescent="0.2">
      <c r="A351" s="47" t="s">
        <v>238</v>
      </c>
      <c r="B351" s="47"/>
      <c r="C351" s="45" t="s">
        <v>239</v>
      </c>
      <c r="D351" s="20">
        <f t="shared" ref="D351:V351" si="850">D352</f>
        <v>4032.7</v>
      </c>
      <c r="E351" s="20">
        <f t="shared" si="850"/>
        <v>0</v>
      </c>
      <c r="F351" s="20">
        <f t="shared" si="850"/>
        <v>4032.7</v>
      </c>
      <c r="G351" s="20">
        <f t="shared" si="850"/>
        <v>0</v>
      </c>
      <c r="H351" s="20">
        <f t="shared" si="850"/>
        <v>4032.7</v>
      </c>
      <c r="I351" s="20">
        <f t="shared" si="850"/>
        <v>0</v>
      </c>
      <c r="J351" s="20">
        <f t="shared" si="850"/>
        <v>4032.7</v>
      </c>
      <c r="K351" s="20">
        <f t="shared" si="850"/>
        <v>10479.200000000001</v>
      </c>
      <c r="L351" s="20">
        <f t="shared" si="850"/>
        <v>0</v>
      </c>
      <c r="M351" s="20">
        <f t="shared" si="850"/>
        <v>10479.200000000001</v>
      </c>
      <c r="N351" s="20">
        <f t="shared" si="850"/>
        <v>0</v>
      </c>
      <c r="O351" s="20">
        <f t="shared" si="850"/>
        <v>10479.200000000001</v>
      </c>
      <c r="P351" s="20">
        <f t="shared" si="850"/>
        <v>0</v>
      </c>
      <c r="Q351" s="20">
        <f t="shared" si="850"/>
        <v>10479.200000000001</v>
      </c>
      <c r="R351" s="20">
        <f t="shared" si="850"/>
        <v>0</v>
      </c>
      <c r="S351" s="20">
        <f t="shared" si="850"/>
        <v>0</v>
      </c>
      <c r="T351" s="20"/>
      <c r="U351" s="20">
        <f t="shared" si="850"/>
        <v>0</v>
      </c>
      <c r="V351" s="20">
        <f t="shared" si="850"/>
        <v>0</v>
      </c>
    </row>
    <row r="352" spans="1:22" s="107" customFormat="1" ht="31.5" hidden="1" outlineLevel="7" x14ac:dyDescent="0.2">
      <c r="A352" s="46" t="s">
        <v>238</v>
      </c>
      <c r="B352" s="46" t="s">
        <v>143</v>
      </c>
      <c r="C352" s="50" t="s">
        <v>144</v>
      </c>
      <c r="D352" s="7">
        <v>4032.7</v>
      </c>
      <c r="E352" s="8"/>
      <c r="F352" s="7">
        <f t="shared" ref="F352" si="851">SUM(D352:E352)</f>
        <v>4032.7</v>
      </c>
      <c r="G352" s="8"/>
      <c r="H352" s="7">
        <f t="shared" ref="H352" si="852">SUM(F352:G352)</f>
        <v>4032.7</v>
      </c>
      <c r="I352" s="8"/>
      <c r="J352" s="7">
        <f t="shared" ref="J352" si="853">SUM(H352:I352)</f>
        <v>4032.7</v>
      </c>
      <c r="K352" s="7">
        <v>10479.200000000001</v>
      </c>
      <c r="L352" s="7"/>
      <c r="M352" s="7">
        <f t="shared" ref="M352" si="854">SUM(K352:L352)</f>
        <v>10479.200000000001</v>
      </c>
      <c r="N352" s="8"/>
      <c r="O352" s="7">
        <f t="shared" ref="O352" si="855">SUM(M352:N352)</f>
        <v>10479.200000000001</v>
      </c>
      <c r="P352" s="8"/>
      <c r="Q352" s="7">
        <f t="shared" ref="Q352" si="856">SUM(O352:P352)</f>
        <v>10479.200000000001</v>
      </c>
      <c r="R352" s="7"/>
      <c r="S352" s="8"/>
      <c r="T352" s="8"/>
      <c r="U352" s="8"/>
      <c r="V352" s="7">
        <f t="shared" ref="V352" si="857">SUM(T352:U352)</f>
        <v>0</v>
      </c>
    </row>
    <row r="353" spans="1:22" ht="47.25" hidden="1" outlineLevel="3" x14ac:dyDescent="0.25">
      <c r="A353" s="5" t="s">
        <v>356</v>
      </c>
      <c r="B353" s="5"/>
      <c r="C353" s="69" t="s">
        <v>357</v>
      </c>
      <c r="D353" s="4">
        <f t="shared" ref="D353:V355" si="858">D354</f>
        <v>777</v>
      </c>
      <c r="E353" s="4">
        <f t="shared" si="858"/>
        <v>0</v>
      </c>
      <c r="F353" s="4">
        <f t="shared" si="858"/>
        <v>777</v>
      </c>
      <c r="G353" s="4">
        <f t="shared" si="858"/>
        <v>0</v>
      </c>
      <c r="H353" s="4">
        <f t="shared" si="858"/>
        <v>777</v>
      </c>
      <c r="I353" s="4">
        <f t="shared" si="858"/>
        <v>0</v>
      </c>
      <c r="J353" s="4">
        <f t="shared" si="858"/>
        <v>777</v>
      </c>
      <c r="K353" s="4">
        <f t="shared" si="858"/>
        <v>670</v>
      </c>
      <c r="L353" s="4">
        <f t="shared" si="858"/>
        <v>0</v>
      </c>
      <c r="M353" s="4">
        <f t="shared" si="858"/>
        <v>670</v>
      </c>
      <c r="N353" s="4">
        <f t="shared" si="858"/>
        <v>0</v>
      </c>
      <c r="O353" s="4">
        <f t="shared" si="858"/>
        <v>670</v>
      </c>
      <c r="P353" s="4">
        <f t="shared" si="858"/>
        <v>0</v>
      </c>
      <c r="Q353" s="4">
        <f t="shared" si="858"/>
        <v>670</v>
      </c>
      <c r="R353" s="4">
        <f t="shared" si="858"/>
        <v>670</v>
      </c>
      <c r="S353" s="4">
        <f t="shared" si="858"/>
        <v>0</v>
      </c>
      <c r="T353" s="4">
        <f t="shared" si="858"/>
        <v>670</v>
      </c>
      <c r="U353" s="4">
        <f t="shared" si="858"/>
        <v>0</v>
      </c>
      <c r="V353" s="4">
        <f t="shared" si="858"/>
        <v>670</v>
      </c>
    </row>
    <row r="354" spans="1:22" ht="33.75" hidden="1" customHeight="1" outlineLevel="4" x14ac:dyDescent="0.25">
      <c r="A354" s="5" t="s">
        <v>358</v>
      </c>
      <c r="B354" s="5"/>
      <c r="C354" s="69" t="s">
        <v>359</v>
      </c>
      <c r="D354" s="4">
        <f t="shared" si="858"/>
        <v>777</v>
      </c>
      <c r="E354" s="4">
        <f t="shared" si="858"/>
        <v>0</v>
      </c>
      <c r="F354" s="4">
        <f t="shared" si="858"/>
        <v>777</v>
      </c>
      <c r="G354" s="4">
        <f t="shared" si="858"/>
        <v>0</v>
      </c>
      <c r="H354" s="4">
        <f t="shared" si="858"/>
        <v>777</v>
      </c>
      <c r="I354" s="4">
        <f t="shared" si="858"/>
        <v>0</v>
      </c>
      <c r="J354" s="4">
        <f t="shared" si="858"/>
        <v>777</v>
      </c>
      <c r="K354" s="4">
        <f t="shared" si="858"/>
        <v>670</v>
      </c>
      <c r="L354" s="4">
        <f t="shared" si="858"/>
        <v>0</v>
      </c>
      <c r="M354" s="4">
        <f t="shared" si="858"/>
        <v>670</v>
      </c>
      <c r="N354" s="4">
        <f t="shared" si="858"/>
        <v>0</v>
      </c>
      <c r="O354" s="4">
        <f t="shared" si="858"/>
        <v>670</v>
      </c>
      <c r="P354" s="4">
        <f t="shared" si="858"/>
        <v>0</v>
      </c>
      <c r="Q354" s="4">
        <f t="shared" si="858"/>
        <v>670</v>
      </c>
      <c r="R354" s="4">
        <f t="shared" si="858"/>
        <v>670</v>
      </c>
      <c r="S354" s="4">
        <f t="shared" si="858"/>
        <v>0</v>
      </c>
      <c r="T354" s="4">
        <f t="shared" si="858"/>
        <v>670</v>
      </c>
      <c r="U354" s="4">
        <f t="shared" si="858"/>
        <v>0</v>
      </c>
      <c r="V354" s="4">
        <f t="shared" si="858"/>
        <v>670</v>
      </c>
    </row>
    <row r="355" spans="1:22" ht="31.5" hidden="1" outlineLevel="5" x14ac:dyDescent="0.25">
      <c r="A355" s="5" t="s">
        <v>360</v>
      </c>
      <c r="B355" s="5"/>
      <c r="C355" s="69" t="s">
        <v>361</v>
      </c>
      <c r="D355" s="4">
        <f t="shared" si="858"/>
        <v>777</v>
      </c>
      <c r="E355" s="4">
        <f t="shared" si="858"/>
        <v>0</v>
      </c>
      <c r="F355" s="4">
        <f t="shared" si="858"/>
        <v>777</v>
      </c>
      <c r="G355" s="4">
        <f t="shared" si="858"/>
        <v>0</v>
      </c>
      <c r="H355" s="4">
        <f t="shared" si="858"/>
        <v>777</v>
      </c>
      <c r="I355" s="4">
        <f t="shared" si="858"/>
        <v>0</v>
      </c>
      <c r="J355" s="4">
        <f t="shared" si="858"/>
        <v>777</v>
      </c>
      <c r="K355" s="4">
        <f t="shared" si="858"/>
        <v>670</v>
      </c>
      <c r="L355" s="4">
        <f t="shared" si="858"/>
        <v>0</v>
      </c>
      <c r="M355" s="4">
        <f t="shared" si="858"/>
        <v>670</v>
      </c>
      <c r="N355" s="4">
        <f t="shared" si="858"/>
        <v>0</v>
      </c>
      <c r="O355" s="4">
        <f t="shared" si="858"/>
        <v>670</v>
      </c>
      <c r="P355" s="4">
        <f t="shared" si="858"/>
        <v>0</v>
      </c>
      <c r="Q355" s="4">
        <f t="shared" si="858"/>
        <v>670</v>
      </c>
      <c r="R355" s="4">
        <f t="shared" si="858"/>
        <v>670</v>
      </c>
      <c r="S355" s="4">
        <f t="shared" si="858"/>
        <v>0</v>
      </c>
      <c r="T355" s="4">
        <f t="shared" si="858"/>
        <v>670</v>
      </c>
      <c r="U355" s="4">
        <f t="shared" si="858"/>
        <v>0</v>
      </c>
      <c r="V355" s="4">
        <f t="shared" si="858"/>
        <v>670</v>
      </c>
    </row>
    <row r="356" spans="1:22" ht="31.5" hidden="1" outlineLevel="7" x14ac:dyDescent="0.25">
      <c r="A356" s="13" t="s">
        <v>360</v>
      </c>
      <c r="B356" s="13" t="s">
        <v>11</v>
      </c>
      <c r="C356" s="67" t="s">
        <v>12</v>
      </c>
      <c r="D356" s="8">
        <v>777</v>
      </c>
      <c r="E356" s="8"/>
      <c r="F356" s="8">
        <f t="shared" ref="F356" si="859">SUM(D356:E356)</f>
        <v>777</v>
      </c>
      <c r="G356" s="8"/>
      <c r="H356" s="8">
        <f t="shared" ref="H356" si="860">SUM(F356:G356)</f>
        <v>777</v>
      </c>
      <c r="I356" s="8"/>
      <c r="J356" s="8">
        <f t="shared" ref="J356" si="861">SUM(H356:I356)</f>
        <v>777</v>
      </c>
      <c r="K356" s="8">
        <v>670</v>
      </c>
      <c r="L356" s="8"/>
      <c r="M356" s="8">
        <f t="shared" ref="M356" si="862">SUM(K356:L356)</f>
        <v>670</v>
      </c>
      <c r="N356" s="8"/>
      <c r="O356" s="8">
        <f t="shared" ref="O356" si="863">SUM(M356:N356)</f>
        <v>670</v>
      </c>
      <c r="P356" s="8"/>
      <c r="Q356" s="8">
        <f t="shared" ref="Q356" si="864">SUM(O356:P356)</f>
        <v>670</v>
      </c>
      <c r="R356" s="8">
        <v>670</v>
      </c>
      <c r="S356" s="8"/>
      <c r="T356" s="8">
        <f t="shared" ref="T356" si="865">SUM(R356:S356)</f>
        <v>670</v>
      </c>
      <c r="U356" s="8"/>
      <c r="V356" s="8">
        <f t="shared" ref="V356" si="866">SUM(T356:U356)</f>
        <v>670</v>
      </c>
    </row>
    <row r="357" spans="1:22" ht="47.25" outlineLevel="7" x14ac:dyDescent="0.25">
      <c r="A357" s="5" t="s">
        <v>188</v>
      </c>
      <c r="B357" s="5"/>
      <c r="C357" s="69" t="s">
        <v>189</v>
      </c>
      <c r="D357" s="4">
        <f>D358+D365</f>
        <v>139469.5</v>
      </c>
      <c r="E357" s="4">
        <f t="shared" ref="E357:V357" si="867">E358+E365</f>
        <v>0</v>
      </c>
      <c r="F357" s="4">
        <f t="shared" si="867"/>
        <v>139469.5</v>
      </c>
      <c r="G357" s="4">
        <f t="shared" si="867"/>
        <v>2479.4414799999995</v>
      </c>
      <c r="H357" s="4">
        <f t="shared" si="867"/>
        <v>141948.94148000001</v>
      </c>
      <c r="I357" s="4">
        <f t="shared" ref="I357:J357" si="868">I358+I365</f>
        <v>610.09100000000001</v>
      </c>
      <c r="J357" s="4">
        <f t="shared" si="868"/>
        <v>142559.03247999999</v>
      </c>
      <c r="K357" s="4">
        <f t="shared" si="867"/>
        <v>127853.20000000001</v>
      </c>
      <c r="L357" s="4">
        <f t="shared" si="867"/>
        <v>0</v>
      </c>
      <c r="M357" s="4">
        <f t="shared" si="867"/>
        <v>127853.20000000001</v>
      </c>
      <c r="N357" s="4">
        <f t="shared" si="867"/>
        <v>-4475.8</v>
      </c>
      <c r="O357" s="4">
        <f t="shared" si="867"/>
        <v>123377.40000000001</v>
      </c>
      <c r="P357" s="4">
        <f t="shared" si="867"/>
        <v>0</v>
      </c>
      <c r="Q357" s="4">
        <f t="shared" si="867"/>
        <v>123377.40000000001</v>
      </c>
      <c r="R357" s="4">
        <f t="shared" si="867"/>
        <v>110492.6</v>
      </c>
      <c r="S357" s="4">
        <f t="shared" si="867"/>
        <v>0</v>
      </c>
      <c r="T357" s="4">
        <f t="shared" si="867"/>
        <v>110492.6</v>
      </c>
      <c r="U357" s="4">
        <f t="shared" si="867"/>
        <v>12316.6</v>
      </c>
      <c r="V357" s="4">
        <f t="shared" si="867"/>
        <v>122809.20000000001</v>
      </c>
    </row>
    <row r="358" spans="1:22" ht="31.5" outlineLevel="4" x14ac:dyDescent="0.25">
      <c r="A358" s="5" t="s">
        <v>274</v>
      </c>
      <c r="B358" s="5"/>
      <c r="C358" s="69" t="s">
        <v>57</v>
      </c>
      <c r="D358" s="4">
        <f>D359+D363</f>
        <v>118715.6</v>
      </c>
      <c r="E358" s="4">
        <f t="shared" ref="E358:V358" si="869">E359+E363</f>
        <v>0</v>
      </c>
      <c r="F358" s="4">
        <f t="shared" si="869"/>
        <v>118715.6</v>
      </c>
      <c r="G358" s="4">
        <f t="shared" si="869"/>
        <v>7000</v>
      </c>
      <c r="H358" s="4">
        <f t="shared" si="869"/>
        <v>125715.6</v>
      </c>
      <c r="I358" s="4">
        <f t="shared" ref="I358:J358" si="870">I359+I363</f>
        <v>610.09100000000001</v>
      </c>
      <c r="J358" s="4">
        <f t="shared" si="870"/>
        <v>126325.69100000001</v>
      </c>
      <c r="K358" s="4">
        <f t="shared" si="869"/>
        <v>107195.8</v>
      </c>
      <c r="L358" s="4">
        <f t="shared" si="869"/>
        <v>0</v>
      </c>
      <c r="M358" s="4">
        <f t="shared" si="869"/>
        <v>107195.8</v>
      </c>
      <c r="N358" s="4">
        <f t="shared" si="869"/>
        <v>0</v>
      </c>
      <c r="O358" s="4">
        <f t="shared" si="869"/>
        <v>107195.8</v>
      </c>
      <c r="P358" s="4">
        <f t="shared" si="869"/>
        <v>0</v>
      </c>
      <c r="Q358" s="4">
        <f t="shared" si="869"/>
        <v>107195.8</v>
      </c>
      <c r="R358" s="4">
        <f t="shared" si="869"/>
        <v>106627.6</v>
      </c>
      <c r="S358" s="4">
        <f t="shared" si="869"/>
        <v>0</v>
      </c>
      <c r="T358" s="4">
        <f t="shared" si="869"/>
        <v>106627.6</v>
      </c>
      <c r="U358" s="4">
        <f t="shared" si="869"/>
        <v>0</v>
      </c>
      <c r="V358" s="4">
        <f t="shared" si="869"/>
        <v>106627.6</v>
      </c>
    </row>
    <row r="359" spans="1:22" ht="15.75" hidden="1" outlineLevel="5" x14ac:dyDescent="0.25">
      <c r="A359" s="5" t="s">
        <v>355</v>
      </c>
      <c r="B359" s="5"/>
      <c r="C359" s="69" t="s">
        <v>59</v>
      </c>
      <c r="D359" s="4">
        <f>D360+D361+D362</f>
        <v>11896.1</v>
      </c>
      <c r="E359" s="4">
        <f t="shared" ref="E359:H359" si="871">E360+E361+E362</f>
        <v>0</v>
      </c>
      <c r="F359" s="4">
        <f t="shared" si="871"/>
        <v>11896.1</v>
      </c>
      <c r="G359" s="4">
        <f t="shared" si="871"/>
        <v>0</v>
      </c>
      <c r="H359" s="4">
        <f t="shared" si="871"/>
        <v>11896.100000000002</v>
      </c>
      <c r="I359" s="4">
        <f t="shared" ref="I359:J359" si="872">I360+I361+I362</f>
        <v>0</v>
      </c>
      <c r="J359" s="4">
        <f t="shared" si="872"/>
        <v>11896.100000000002</v>
      </c>
      <c r="K359" s="4">
        <f>K360+K361+K362</f>
        <v>11135.8</v>
      </c>
      <c r="L359" s="4">
        <f t="shared" ref="L359:Q359" si="873">L360+L361+L362</f>
        <v>0</v>
      </c>
      <c r="M359" s="4">
        <f t="shared" si="873"/>
        <v>11135.8</v>
      </c>
      <c r="N359" s="4">
        <f t="shared" si="873"/>
        <v>0</v>
      </c>
      <c r="O359" s="4">
        <f t="shared" si="873"/>
        <v>11135.8</v>
      </c>
      <c r="P359" s="4">
        <f t="shared" si="873"/>
        <v>0</v>
      </c>
      <c r="Q359" s="4">
        <f t="shared" si="873"/>
        <v>11135.8</v>
      </c>
      <c r="R359" s="4">
        <f>R360+R361+R362</f>
        <v>10567.599999999999</v>
      </c>
      <c r="S359" s="4">
        <f t="shared" ref="S359:V359" si="874">S360+S361+S362</f>
        <v>0</v>
      </c>
      <c r="T359" s="4">
        <f t="shared" si="874"/>
        <v>10567.599999999999</v>
      </c>
      <c r="U359" s="4">
        <f t="shared" si="874"/>
        <v>0</v>
      </c>
      <c r="V359" s="4">
        <f t="shared" si="874"/>
        <v>10567.599999999999</v>
      </c>
    </row>
    <row r="360" spans="1:22" ht="47.25" hidden="1" outlineLevel="7" x14ac:dyDescent="0.25">
      <c r="A360" s="13" t="s">
        <v>355</v>
      </c>
      <c r="B360" s="13" t="s">
        <v>8</v>
      </c>
      <c r="C360" s="67" t="s">
        <v>9</v>
      </c>
      <c r="D360" s="8">
        <v>11334.1</v>
      </c>
      <c r="E360" s="8"/>
      <c r="F360" s="8">
        <f t="shared" ref="F360:F362" si="875">SUM(D360:E360)</f>
        <v>11334.1</v>
      </c>
      <c r="G360" s="8">
        <v>-1.425</v>
      </c>
      <c r="H360" s="8">
        <f t="shared" ref="H360:H362" si="876">SUM(F360:G360)</f>
        <v>11332.675000000001</v>
      </c>
      <c r="I360" s="8"/>
      <c r="J360" s="8">
        <f t="shared" ref="J360:J362" si="877">SUM(H360:I360)</f>
        <v>11332.675000000001</v>
      </c>
      <c r="K360" s="8">
        <v>10633</v>
      </c>
      <c r="L360" s="8"/>
      <c r="M360" s="8">
        <f t="shared" ref="M360:M361" si="878">SUM(K360:L360)</f>
        <v>10633</v>
      </c>
      <c r="N360" s="8"/>
      <c r="O360" s="8">
        <f t="shared" ref="O360:O362" si="879">SUM(M360:N360)</f>
        <v>10633</v>
      </c>
      <c r="P360" s="8"/>
      <c r="Q360" s="8">
        <f t="shared" ref="Q360:Q362" si="880">SUM(O360:P360)</f>
        <v>10633</v>
      </c>
      <c r="R360" s="8">
        <v>10064.799999999999</v>
      </c>
      <c r="S360" s="8"/>
      <c r="T360" s="8">
        <f t="shared" ref="T360:T361" si="881">SUM(R360:S360)</f>
        <v>10064.799999999999</v>
      </c>
      <c r="U360" s="8"/>
      <c r="V360" s="8">
        <f t="shared" ref="V360:V362" si="882">SUM(T360:U360)</f>
        <v>10064.799999999999</v>
      </c>
    </row>
    <row r="361" spans="1:22" ht="31.5" hidden="1" outlineLevel="7" x14ac:dyDescent="0.25">
      <c r="A361" s="13" t="s">
        <v>355</v>
      </c>
      <c r="B361" s="13" t="s">
        <v>11</v>
      </c>
      <c r="C361" s="67" t="s">
        <v>12</v>
      </c>
      <c r="D361" s="8">
        <v>559.79999999999995</v>
      </c>
      <c r="E361" s="8"/>
      <c r="F361" s="8">
        <f t="shared" si="875"/>
        <v>559.79999999999995</v>
      </c>
      <c r="G361" s="8">
        <v>1.425</v>
      </c>
      <c r="H361" s="8">
        <f t="shared" si="876"/>
        <v>561.22499999999991</v>
      </c>
      <c r="I361" s="8"/>
      <c r="J361" s="8">
        <f t="shared" si="877"/>
        <v>561.22499999999991</v>
      </c>
      <c r="K361" s="8">
        <v>502.8</v>
      </c>
      <c r="L361" s="8"/>
      <c r="M361" s="8">
        <f t="shared" si="878"/>
        <v>502.8</v>
      </c>
      <c r="N361" s="8"/>
      <c r="O361" s="8">
        <f t="shared" si="879"/>
        <v>502.8</v>
      </c>
      <c r="P361" s="8"/>
      <c r="Q361" s="8">
        <f t="shared" si="880"/>
        <v>502.8</v>
      </c>
      <c r="R361" s="8">
        <v>502.8</v>
      </c>
      <c r="S361" s="8"/>
      <c r="T361" s="8">
        <f t="shared" si="881"/>
        <v>502.8</v>
      </c>
      <c r="U361" s="8"/>
      <c r="V361" s="8">
        <f t="shared" si="882"/>
        <v>502.8</v>
      </c>
    </row>
    <row r="362" spans="1:22" ht="15.75" hidden="1" outlineLevel="7" x14ac:dyDescent="0.25">
      <c r="A362" s="13" t="s">
        <v>355</v>
      </c>
      <c r="B362" s="13" t="s">
        <v>27</v>
      </c>
      <c r="C362" s="67" t="s">
        <v>28</v>
      </c>
      <c r="D362" s="8">
        <v>2.2000000000000002</v>
      </c>
      <c r="E362" s="8"/>
      <c r="F362" s="8">
        <f t="shared" si="875"/>
        <v>2.2000000000000002</v>
      </c>
      <c r="G362" s="8"/>
      <c r="H362" s="8">
        <f t="shared" si="876"/>
        <v>2.2000000000000002</v>
      </c>
      <c r="I362" s="8"/>
      <c r="J362" s="8">
        <f t="shared" si="877"/>
        <v>2.2000000000000002</v>
      </c>
      <c r="K362" s="8"/>
      <c r="L362" s="8"/>
      <c r="M362" s="8"/>
      <c r="N362" s="8"/>
      <c r="O362" s="8">
        <f t="shared" si="879"/>
        <v>0</v>
      </c>
      <c r="P362" s="8"/>
      <c r="Q362" s="8">
        <f t="shared" si="880"/>
        <v>0</v>
      </c>
      <c r="R362" s="8"/>
      <c r="S362" s="8"/>
      <c r="T362" s="8"/>
      <c r="U362" s="8"/>
      <c r="V362" s="8">
        <f t="shared" si="882"/>
        <v>0</v>
      </c>
    </row>
    <row r="363" spans="1:22" ht="31.5" outlineLevel="5" collapsed="1" x14ac:dyDescent="0.25">
      <c r="A363" s="5" t="s">
        <v>275</v>
      </c>
      <c r="B363" s="5"/>
      <c r="C363" s="69" t="s">
        <v>276</v>
      </c>
      <c r="D363" s="4">
        <f>D364</f>
        <v>106819.5</v>
      </c>
      <c r="E363" s="4">
        <f t="shared" ref="E363:J363" si="883">E364</f>
        <v>0</v>
      </c>
      <c r="F363" s="4">
        <f t="shared" si="883"/>
        <v>106819.5</v>
      </c>
      <c r="G363" s="4">
        <f t="shared" si="883"/>
        <v>7000</v>
      </c>
      <c r="H363" s="4">
        <f t="shared" si="883"/>
        <v>113819.5</v>
      </c>
      <c r="I363" s="4">
        <f t="shared" si="883"/>
        <v>610.09100000000001</v>
      </c>
      <c r="J363" s="4">
        <f t="shared" si="883"/>
        <v>114429.591</v>
      </c>
      <c r="K363" s="4">
        <f>K364</f>
        <v>96060</v>
      </c>
      <c r="L363" s="4">
        <f t="shared" ref="L363:Q363" si="884">L364</f>
        <v>0</v>
      </c>
      <c r="M363" s="4">
        <f t="shared" si="884"/>
        <v>96060</v>
      </c>
      <c r="N363" s="4">
        <f t="shared" si="884"/>
        <v>0</v>
      </c>
      <c r="O363" s="4">
        <f t="shared" si="884"/>
        <v>96060</v>
      </c>
      <c r="P363" s="4">
        <f t="shared" si="884"/>
        <v>0</v>
      </c>
      <c r="Q363" s="4">
        <f t="shared" si="884"/>
        <v>96060</v>
      </c>
      <c r="R363" s="4">
        <f>R364</f>
        <v>96060</v>
      </c>
      <c r="S363" s="4">
        <f t="shared" ref="S363:V363" si="885">S364</f>
        <v>0</v>
      </c>
      <c r="T363" s="4">
        <f t="shared" si="885"/>
        <v>96060</v>
      </c>
      <c r="U363" s="4">
        <f t="shared" si="885"/>
        <v>0</v>
      </c>
      <c r="V363" s="4">
        <f t="shared" si="885"/>
        <v>96060</v>
      </c>
    </row>
    <row r="364" spans="1:22" ht="31.5" outlineLevel="7" x14ac:dyDescent="0.25">
      <c r="A364" s="13" t="s">
        <v>275</v>
      </c>
      <c r="B364" s="13" t="s">
        <v>92</v>
      </c>
      <c r="C364" s="67" t="s">
        <v>93</v>
      </c>
      <c r="D364" s="8">
        <f>106730.5+89</f>
        <v>106819.5</v>
      </c>
      <c r="E364" s="8"/>
      <c r="F364" s="8">
        <f t="shared" ref="F364" si="886">SUM(D364:E364)</f>
        <v>106819.5</v>
      </c>
      <c r="G364" s="8">
        <v>7000</v>
      </c>
      <c r="H364" s="8">
        <f t="shared" ref="H364" si="887">SUM(F364:G364)</f>
        <v>113819.5</v>
      </c>
      <c r="I364" s="8">
        <f>304+306.091</f>
        <v>610.09100000000001</v>
      </c>
      <c r="J364" s="8">
        <f t="shared" ref="J364" si="888">SUM(H364:I364)</f>
        <v>114429.591</v>
      </c>
      <c r="K364" s="8">
        <v>96060</v>
      </c>
      <c r="L364" s="8"/>
      <c r="M364" s="8">
        <f t="shared" ref="M364" si="889">SUM(K364:L364)</f>
        <v>96060</v>
      </c>
      <c r="N364" s="8"/>
      <c r="O364" s="8">
        <f t="shared" ref="O364" si="890">SUM(M364:N364)</f>
        <v>96060</v>
      </c>
      <c r="P364" s="8"/>
      <c r="Q364" s="8">
        <f t="shared" ref="Q364" si="891">SUM(O364:P364)</f>
        <v>96060</v>
      </c>
      <c r="R364" s="8">
        <v>96060</v>
      </c>
      <c r="S364" s="8"/>
      <c r="T364" s="8">
        <f t="shared" ref="T364" si="892">SUM(R364:S364)</f>
        <v>96060</v>
      </c>
      <c r="U364" s="8"/>
      <c r="V364" s="8">
        <f t="shared" ref="V364" si="893">SUM(T364:U364)</f>
        <v>96060</v>
      </c>
    </row>
    <row r="365" spans="1:22" ht="47.25" outlineLevel="7" x14ac:dyDescent="0.25">
      <c r="A365" s="5" t="s">
        <v>190</v>
      </c>
      <c r="B365" s="5"/>
      <c r="C365" s="69" t="s">
        <v>114</v>
      </c>
      <c r="D365" s="4">
        <f>D366+D370</f>
        <v>20753.900000000001</v>
      </c>
      <c r="E365" s="4">
        <f t="shared" ref="E365:V365" si="894">E366+E370</f>
        <v>0</v>
      </c>
      <c r="F365" s="4">
        <f t="shared" si="894"/>
        <v>20753.900000000001</v>
      </c>
      <c r="G365" s="4">
        <f t="shared" si="894"/>
        <v>-4520.5585200000005</v>
      </c>
      <c r="H365" s="4">
        <f t="shared" si="894"/>
        <v>16233.341479999999</v>
      </c>
      <c r="I365" s="4">
        <f t="shared" ref="I365:J365" si="895">I366+I370</f>
        <v>0</v>
      </c>
      <c r="J365" s="4">
        <f t="shared" si="895"/>
        <v>16233.341479999999</v>
      </c>
      <c r="K365" s="4">
        <f t="shared" si="894"/>
        <v>20657.400000000001</v>
      </c>
      <c r="L365" s="4">
        <f t="shared" si="894"/>
        <v>0</v>
      </c>
      <c r="M365" s="4">
        <f t="shared" si="894"/>
        <v>20657.400000000001</v>
      </c>
      <c r="N365" s="4">
        <f t="shared" si="894"/>
        <v>-4475.8</v>
      </c>
      <c r="O365" s="4">
        <f t="shared" si="894"/>
        <v>16181.600000000002</v>
      </c>
      <c r="P365" s="4">
        <f t="shared" si="894"/>
        <v>0</v>
      </c>
      <c r="Q365" s="4">
        <f t="shared" si="894"/>
        <v>16181.600000000002</v>
      </c>
      <c r="R365" s="4">
        <f t="shared" si="894"/>
        <v>3865</v>
      </c>
      <c r="S365" s="4">
        <f t="shared" si="894"/>
        <v>0</v>
      </c>
      <c r="T365" s="4">
        <f t="shared" si="894"/>
        <v>3865</v>
      </c>
      <c r="U365" s="4">
        <f t="shared" si="894"/>
        <v>12316.6</v>
      </c>
      <c r="V365" s="4">
        <f t="shared" si="894"/>
        <v>16181.6</v>
      </c>
    </row>
    <row r="366" spans="1:22" ht="31.5" outlineLevel="5" x14ac:dyDescent="0.25">
      <c r="A366" s="5" t="s">
        <v>191</v>
      </c>
      <c r="B366" s="5"/>
      <c r="C366" s="69" t="s">
        <v>192</v>
      </c>
      <c r="D366" s="4">
        <f>D367+D368</f>
        <v>3961.5</v>
      </c>
      <c r="E366" s="4">
        <f t="shared" ref="E366:V366" si="896">E367+E368</f>
        <v>0</v>
      </c>
      <c r="F366" s="4">
        <f t="shared" si="896"/>
        <v>3961.5</v>
      </c>
      <c r="G366" s="4">
        <f t="shared" si="896"/>
        <v>-44.730519999999999</v>
      </c>
      <c r="H366" s="4">
        <f t="shared" si="896"/>
        <v>3916.7694799999999</v>
      </c>
      <c r="I366" s="4">
        <f t="shared" ref="I366:J366" si="897">I367+I368</f>
        <v>0</v>
      </c>
      <c r="J366" s="4">
        <f t="shared" si="897"/>
        <v>3916.7694799999999</v>
      </c>
      <c r="K366" s="4">
        <f t="shared" si="896"/>
        <v>3865</v>
      </c>
      <c r="L366" s="4">
        <f t="shared" si="896"/>
        <v>0</v>
      </c>
      <c r="M366" s="4">
        <f t="shared" si="896"/>
        <v>3865</v>
      </c>
      <c r="N366" s="4">
        <f t="shared" si="896"/>
        <v>0</v>
      </c>
      <c r="O366" s="4">
        <f t="shared" si="896"/>
        <v>3865</v>
      </c>
      <c r="P366" s="4">
        <f t="shared" si="896"/>
        <v>0</v>
      </c>
      <c r="Q366" s="4">
        <f t="shared" si="896"/>
        <v>3865</v>
      </c>
      <c r="R366" s="4">
        <f t="shared" si="896"/>
        <v>3865</v>
      </c>
      <c r="S366" s="4">
        <f t="shared" si="896"/>
        <v>0</v>
      </c>
      <c r="T366" s="4">
        <f t="shared" si="896"/>
        <v>3865</v>
      </c>
      <c r="U366" s="4">
        <f t="shared" si="896"/>
        <v>0</v>
      </c>
      <c r="V366" s="4">
        <f t="shared" si="896"/>
        <v>3865</v>
      </c>
    </row>
    <row r="367" spans="1:22" ht="31.5" outlineLevel="7" x14ac:dyDescent="0.25">
      <c r="A367" s="13" t="s">
        <v>191</v>
      </c>
      <c r="B367" s="13" t="s">
        <v>11</v>
      </c>
      <c r="C367" s="67" t="s">
        <v>12</v>
      </c>
      <c r="D367" s="8">
        <v>3000</v>
      </c>
      <c r="E367" s="8"/>
      <c r="F367" s="8">
        <f t="shared" ref="F367:F368" si="898">SUM(D367:E367)</f>
        <v>3000</v>
      </c>
      <c r="G367" s="8">
        <v>2.2434799999999999</v>
      </c>
      <c r="H367" s="8">
        <f t="shared" ref="H367:H368" si="899">SUM(F367:G367)</f>
        <v>3002.2434800000001</v>
      </c>
      <c r="I367" s="8">
        <v>41.5</v>
      </c>
      <c r="J367" s="8">
        <f t="shared" ref="J367:J368" si="900">SUM(H367:I367)</f>
        <v>3043.7434800000001</v>
      </c>
      <c r="K367" s="8">
        <v>3000</v>
      </c>
      <c r="L367" s="8"/>
      <c r="M367" s="8">
        <f t="shared" ref="M367:M368" si="901">SUM(K367:L367)</f>
        <v>3000</v>
      </c>
      <c r="N367" s="8"/>
      <c r="O367" s="8">
        <f t="shared" ref="O367:O368" si="902">SUM(M367:N367)</f>
        <v>3000</v>
      </c>
      <c r="P367" s="8"/>
      <c r="Q367" s="8">
        <f t="shared" ref="Q367:Q368" si="903">SUM(O367:P367)</f>
        <v>3000</v>
      </c>
      <c r="R367" s="8">
        <v>3000</v>
      </c>
      <c r="S367" s="8"/>
      <c r="T367" s="8">
        <f t="shared" ref="T367:T368" si="904">SUM(R367:S367)</f>
        <v>3000</v>
      </c>
      <c r="U367" s="8"/>
      <c r="V367" s="8">
        <f t="shared" ref="V367:V368" si="905">SUM(T367:U367)</f>
        <v>3000</v>
      </c>
    </row>
    <row r="368" spans="1:22" ht="15.75" outlineLevel="7" x14ac:dyDescent="0.25">
      <c r="A368" s="13" t="s">
        <v>191</v>
      </c>
      <c r="B368" s="13" t="s">
        <v>27</v>
      </c>
      <c r="C368" s="67" t="s">
        <v>28</v>
      </c>
      <c r="D368" s="8">
        <v>961.5</v>
      </c>
      <c r="E368" s="8"/>
      <c r="F368" s="8">
        <f t="shared" si="898"/>
        <v>961.5</v>
      </c>
      <c r="G368" s="8">
        <v>-46.973999999999997</v>
      </c>
      <c r="H368" s="8">
        <f t="shared" si="899"/>
        <v>914.52599999999995</v>
      </c>
      <c r="I368" s="8">
        <v>-41.5</v>
      </c>
      <c r="J368" s="8">
        <f t="shared" si="900"/>
        <v>873.02599999999995</v>
      </c>
      <c r="K368" s="8">
        <v>865</v>
      </c>
      <c r="L368" s="8"/>
      <c r="M368" s="8">
        <f t="shared" si="901"/>
        <v>865</v>
      </c>
      <c r="N368" s="8"/>
      <c r="O368" s="8">
        <f t="shared" si="902"/>
        <v>865</v>
      </c>
      <c r="P368" s="8"/>
      <c r="Q368" s="8">
        <f t="shared" si="903"/>
        <v>865</v>
      </c>
      <c r="R368" s="8">
        <v>865</v>
      </c>
      <c r="S368" s="8"/>
      <c r="T368" s="8">
        <f t="shared" si="904"/>
        <v>865</v>
      </c>
      <c r="U368" s="8"/>
      <c r="V368" s="8">
        <f t="shared" si="905"/>
        <v>865</v>
      </c>
    </row>
    <row r="369" spans="1:22" ht="47.25" hidden="1" outlineLevel="4" x14ac:dyDescent="0.25">
      <c r="A369" s="5" t="s">
        <v>190</v>
      </c>
      <c r="B369" s="5"/>
      <c r="C369" s="69" t="s">
        <v>114</v>
      </c>
      <c r="D369" s="4">
        <f t="shared" ref="D369:V370" si="906">D370</f>
        <v>16792.400000000001</v>
      </c>
      <c r="E369" s="4">
        <f t="shared" si="906"/>
        <v>0</v>
      </c>
      <c r="F369" s="4">
        <f t="shared" si="906"/>
        <v>16792.400000000001</v>
      </c>
      <c r="G369" s="4">
        <f t="shared" si="906"/>
        <v>-4475.8280000000004</v>
      </c>
      <c r="H369" s="4">
        <f t="shared" si="906"/>
        <v>12316.572</v>
      </c>
      <c r="I369" s="4">
        <f t="shared" si="906"/>
        <v>0</v>
      </c>
      <c r="J369" s="4">
        <f t="shared" si="906"/>
        <v>12316.572</v>
      </c>
      <c r="K369" s="4">
        <f t="shared" si="906"/>
        <v>16792.400000000001</v>
      </c>
      <c r="L369" s="4">
        <f t="shared" si="906"/>
        <v>0</v>
      </c>
      <c r="M369" s="4">
        <f t="shared" si="906"/>
        <v>16792.400000000001</v>
      </c>
      <c r="N369" s="4">
        <f t="shared" si="906"/>
        <v>-4475.8</v>
      </c>
      <c r="O369" s="4">
        <f t="shared" si="906"/>
        <v>12316.600000000002</v>
      </c>
      <c r="P369" s="4">
        <f t="shared" si="906"/>
        <v>0</v>
      </c>
      <c r="Q369" s="4">
        <f t="shared" si="906"/>
        <v>12316.600000000002</v>
      </c>
      <c r="R369" s="4">
        <f t="shared" si="906"/>
        <v>0</v>
      </c>
      <c r="S369" s="4">
        <f t="shared" si="906"/>
        <v>0</v>
      </c>
      <c r="T369" s="4"/>
      <c r="U369" s="4">
        <f t="shared" si="906"/>
        <v>12316.6</v>
      </c>
      <c r="V369" s="4">
        <f t="shared" si="906"/>
        <v>12316.6</v>
      </c>
    </row>
    <row r="370" spans="1:22" s="107" customFormat="1" ht="94.5" hidden="1" outlineLevel="5" x14ac:dyDescent="0.25">
      <c r="A370" s="47" t="s">
        <v>310</v>
      </c>
      <c r="B370" s="47"/>
      <c r="C370" s="68" t="s">
        <v>311</v>
      </c>
      <c r="D370" s="20">
        <f t="shared" si="906"/>
        <v>16792.400000000001</v>
      </c>
      <c r="E370" s="20">
        <f t="shared" si="906"/>
        <v>0</v>
      </c>
      <c r="F370" s="20">
        <f t="shared" si="906"/>
        <v>16792.400000000001</v>
      </c>
      <c r="G370" s="20">
        <f t="shared" si="906"/>
        <v>-4475.8280000000004</v>
      </c>
      <c r="H370" s="20">
        <f t="shared" si="906"/>
        <v>12316.572</v>
      </c>
      <c r="I370" s="20">
        <f t="shared" si="906"/>
        <v>0</v>
      </c>
      <c r="J370" s="20">
        <f t="shared" si="906"/>
        <v>12316.572</v>
      </c>
      <c r="K370" s="20">
        <f t="shared" si="906"/>
        <v>16792.400000000001</v>
      </c>
      <c r="L370" s="20">
        <f t="shared" si="906"/>
        <v>0</v>
      </c>
      <c r="M370" s="20">
        <f t="shared" si="906"/>
        <v>16792.400000000001</v>
      </c>
      <c r="N370" s="20">
        <f t="shared" si="906"/>
        <v>-4475.8</v>
      </c>
      <c r="O370" s="20">
        <f t="shared" si="906"/>
        <v>12316.600000000002</v>
      </c>
      <c r="P370" s="20">
        <f t="shared" si="906"/>
        <v>0</v>
      </c>
      <c r="Q370" s="20">
        <f t="shared" si="906"/>
        <v>12316.600000000002</v>
      </c>
      <c r="R370" s="20">
        <f t="shared" si="906"/>
        <v>0</v>
      </c>
      <c r="S370" s="20">
        <f t="shared" si="906"/>
        <v>0</v>
      </c>
      <c r="T370" s="20"/>
      <c r="U370" s="20">
        <f t="shared" si="906"/>
        <v>12316.6</v>
      </c>
      <c r="V370" s="20">
        <f t="shared" si="906"/>
        <v>12316.6</v>
      </c>
    </row>
    <row r="371" spans="1:22" s="107" customFormat="1" ht="15.75" hidden="1" outlineLevel="7" x14ac:dyDescent="0.25">
      <c r="A371" s="46" t="s">
        <v>310</v>
      </c>
      <c r="B371" s="46" t="s">
        <v>27</v>
      </c>
      <c r="C371" s="72" t="s">
        <v>28</v>
      </c>
      <c r="D371" s="7">
        <v>16792.400000000001</v>
      </c>
      <c r="E371" s="8"/>
      <c r="F371" s="7">
        <f t="shared" ref="F371" si="907">SUM(D371:E371)</f>
        <v>16792.400000000001</v>
      </c>
      <c r="G371" s="7">
        <v>-4475.8280000000004</v>
      </c>
      <c r="H371" s="7">
        <f t="shared" ref="H371" si="908">SUM(F371:G371)</f>
        <v>12316.572</v>
      </c>
      <c r="I371" s="7"/>
      <c r="J371" s="7">
        <f t="shared" ref="J371" si="909">SUM(H371:I371)</f>
        <v>12316.572</v>
      </c>
      <c r="K371" s="7">
        <v>16792.400000000001</v>
      </c>
      <c r="L371" s="7"/>
      <c r="M371" s="7">
        <f t="shared" ref="M371" si="910">SUM(K371:L371)</f>
        <v>16792.400000000001</v>
      </c>
      <c r="N371" s="8">
        <v>-4475.8</v>
      </c>
      <c r="O371" s="7">
        <f t="shared" ref="O371" si="911">SUM(M371:N371)</f>
        <v>12316.600000000002</v>
      </c>
      <c r="P371" s="7"/>
      <c r="Q371" s="7">
        <f t="shared" ref="Q371" si="912">SUM(O371:P371)</f>
        <v>12316.600000000002</v>
      </c>
      <c r="R371" s="7"/>
      <c r="S371" s="8"/>
      <c r="T371" s="8"/>
      <c r="U371" s="7">
        <v>12316.6</v>
      </c>
      <c r="V371" s="7">
        <f t="shared" ref="V371" si="913">SUM(T371:U371)</f>
        <v>12316.6</v>
      </c>
    </row>
    <row r="372" spans="1:22" ht="31.5" outlineLevel="2" collapsed="1" x14ac:dyDescent="0.25">
      <c r="A372" s="5" t="s">
        <v>346</v>
      </c>
      <c r="B372" s="5"/>
      <c r="C372" s="69" t="s">
        <v>347</v>
      </c>
      <c r="D372" s="4">
        <f t="shared" ref="D372:V372" si="914">D373+D421</f>
        <v>102673.79999999999</v>
      </c>
      <c r="E372" s="4">
        <f t="shared" si="914"/>
        <v>0</v>
      </c>
      <c r="F372" s="4">
        <f t="shared" si="914"/>
        <v>102673.79999999999</v>
      </c>
      <c r="G372" s="4">
        <f t="shared" si="914"/>
        <v>23748.386519999996</v>
      </c>
      <c r="H372" s="4">
        <f t="shared" si="914"/>
        <v>126422.18651999999</v>
      </c>
      <c r="I372" s="4">
        <f t="shared" si="914"/>
        <v>400.55033000000003</v>
      </c>
      <c r="J372" s="4">
        <f t="shared" si="914"/>
        <v>126822.73684999999</v>
      </c>
      <c r="K372" s="4">
        <f t="shared" si="914"/>
        <v>99728.852050000016</v>
      </c>
      <c r="L372" s="4">
        <f t="shared" si="914"/>
        <v>0</v>
      </c>
      <c r="M372" s="4">
        <f t="shared" si="914"/>
        <v>97117.349550000014</v>
      </c>
      <c r="N372" s="4">
        <f t="shared" si="914"/>
        <v>2717.26316</v>
      </c>
      <c r="O372" s="4">
        <f t="shared" si="914"/>
        <v>99834.612710000016</v>
      </c>
      <c r="P372" s="4">
        <f t="shared" si="914"/>
        <v>143.01384999999999</v>
      </c>
      <c r="Q372" s="4">
        <f t="shared" si="914"/>
        <v>99977.626560000004</v>
      </c>
      <c r="R372" s="4">
        <f t="shared" si="914"/>
        <v>94411.1</v>
      </c>
      <c r="S372" s="4">
        <f t="shared" si="914"/>
        <v>0</v>
      </c>
      <c r="T372" s="4">
        <f t="shared" si="914"/>
        <v>94411.1</v>
      </c>
      <c r="U372" s="4">
        <f t="shared" si="914"/>
        <v>7095.4</v>
      </c>
      <c r="V372" s="4">
        <f t="shared" si="914"/>
        <v>101506.5</v>
      </c>
    </row>
    <row r="373" spans="1:22" ht="31.5" outlineLevel="3" x14ac:dyDescent="0.25">
      <c r="A373" s="5" t="s">
        <v>348</v>
      </c>
      <c r="B373" s="5"/>
      <c r="C373" s="69" t="s">
        <v>349</v>
      </c>
      <c r="D373" s="4">
        <f t="shared" ref="D373:V373" si="915">D374+D402+D412</f>
        <v>7503.7</v>
      </c>
      <c r="E373" s="4">
        <f t="shared" si="915"/>
        <v>0</v>
      </c>
      <c r="F373" s="4">
        <f t="shared" si="915"/>
        <v>7503.7</v>
      </c>
      <c r="G373" s="4">
        <f t="shared" si="915"/>
        <v>24812.262719999995</v>
      </c>
      <c r="H373" s="4">
        <f t="shared" si="915"/>
        <v>32315.96272</v>
      </c>
      <c r="I373" s="4">
        <f t="shared" si="915"/>
        <v>400.55033000000003</v>
      </c>
      <c r="J373" s="4">
        <f t="shared" si="915"/>
        <v>32716.513049999998</v>
      </c>
      <c r="K373" s="4">
        <f t="shared" si="915"/>
        <v>8890.6520500000006</v>
      </c>
      <c r="L373" s="4">
        <f t="shared" si="915"/>
        <v>0</v>
      </c>
      <c r="M373" s="4">
        <f t="shared" si="915"/>
        <v>6279.1495500000001</v>
      </c>
      <c r="N373" s="4">
        <f t="shared" si="915"/>
        <v>2717.26316</v>
      </c>
      <c r="O373" s="4">
        <f t="shared" si="915"/>
        <v>8996.4127100000005</v>
      </c>
      <c r="P373" s="4">
        <f t="shared" si="915"/>
        <v>143.01384999999999</v>
      </c>
      <c r="Q373" s="4">
        <f t="shared" si="915"/>
        <v>9139.4265599999999</v>
      </c>
      <c r="R373" s="4">
        <f t="shared" si="915"/>
        <v>3804.6</v>
      </c>
      <c r="S373" s="4">
        <f t="shared" si="915"/>
        <v>0</v>
      </c>
      <c r="T373" s="4">
        <f t="shared" si="915"/>
        <v>3804.6</v>
      </c>
      <c r="U373" s="4">
        <f t="shared" si="915"/>
        <v>7095.4</v>
      </c>
      <c r="V373" s="4">
        <f t="shared" si="915"/>
        <v>10900</v>
      </c>
    </row>
    <row r="374" spans="1:22" ht="31.5" outlineLevel="4" x14ac:dyDescent="0.25">
      <c r="A374" s="5" t="s">
        <v>350</v>
      </c>
      <c r="B374" s="5"/>
      <c r="C374" s="69" t="s">
        <v>351</v>
      </c>
      <c r="D374" s="4">
        <f>D375+D388</f>
        <v>3799.1</v>
      </c>
      <c r="E374" s="4">
        <f>E375+E388</f>
        <v>0</v>
      </c>
      <c r="F374" s="4">
        <f>F375+F388</f>
        <v>3799.1</v>
      </c>
      <c r="G374" s="4">
        <f>G375+G388+G394+G398+G378+G383+G390</f>
        <v>22209.412479999995</v>
      </c>
      <c r="H374" s="4">
        <f>H375+H388+H394+H398+H378+H383+H390</f>
        <v>26008.512479999998</v>
      </c>
      <c r="I374" s="4">
        <f>I375+I388+I394+I398+I378+I383+I390</f>
        <v>75</v>
      </c>
      <c r="J374" s="4">
        <f>J375+J388+J394+J398+J378+J383+J390</f>
        <v>26083.512479999998</v>
      </c>
      <c r="K374" s="4">
        <f>K375+K388+K394+K398+K378+K383</f>
        <v>100</v>
      </c>
      <c r="L374" s="4">
        <f>L375+L388+L394+L398+L378+L383</f>
        <v>0</v>
      </c>
      <c r="M374" s="4">
        <f>M375+M388+M394+M398+M378+M383</f>
        <v>100</v>
      </c>
      <c r="N374" s="4">
        <f>N375+N388+N394+N398+N378+N383</f>
        <v>0</v>
      </c>
      <c r="O374" s="4">
        <f>O375+O388+O394+O398+O378+O383</f>
        <v>100</v>
      </c>
      <c r="P374" s="4">
        <f>P375+P388+P394+P398+P378+P383+P390</f>
        <v>0</v>
      </c>
      <c r="Q374" s="4">
        <f>Q375+Q388+Q394+Q398+Q378+Q383+Q390</f>
        <v>100</v>
      </c>
      <c r="R374" s="4">
        <f>R375+R388+R394+R398+R378+R383</f>
        <v>100</v>
      </c>
      <c r="S374" s="4">
        <f>S375+S388+S394+S398+S378+S383</f>
        <v>0</v>
      </c>
      <c r="T374" s="4">
        <f>T375+T388+T394+T398+T378+T383</f>
        <v>100</v>
      </c>
      <c r="U374" s="4">
        <f>U375+U388+U394+U398+U378+U383</f>
        <v>0</v>
      </c>
      <c r="V374" s="4">
        <f>V375+V388+V394+V398+V378+V383</f>
        <v>100</v>
      </c>
    </row>
    <row r="375" spans="1:22" ht="31.5" outlineLevel="5" x14ac:dyDescent="0.25">
      <c r="A375" s="5" t="s">
        <v>503</v>
      </c>
      <c r="B375" s="5"/>
      <c r="C375" s="69" t="s">
        <v>504</v>
      </c>
      <c r="D375" s="4">
        <f>D376</f>
        <v>100</v>
      </c>
      <c r="E375" s="4">
        <f t="shared" ref="E375:F375" si="916">E376</f>
        <v>0</v>
      </c>
      <c r="F375" s="4">
        <f t="shared" si="916"/>
        <v>100</v>
      </c>
      <c r="G375" s="4">
        <f>G376+G377</f>
        <v>0</v>
      </c>
      <c r="H375" s="4">
        <f t="shared" ref="H375:V375" si="917">H376+H377</f>
        <v>100</v>
      </c>
      <c r="I375" s="4">
        <f>I376+I377</f>
        <v>75</v>
      </c>
      <c r="J375" s="4">
        <f t="shared" ref="J375" si="918">J376+J377</f>
        <v>175</v>
      </c>
      <c r="K375" s="4">
        <f t="shared" si="917"/>
        <v>100</v>
      </c>
      <c r="L375" s="4">
        <f t="shared" si="917"/>
        <v>0</v>
      </c>
      <c r="M375" s="4">
        <f t="shared" si="917"/>
        <v>100</v>
      </c>
      <c r="N375" s="4">
        <f t="shared" si="917"/>
        <v>0</v>
      </c>
      <c r="O375" s="4">
        <f t="shared" si="917"/>
        <v>100</v>
      </c>
      <c r="P375" s="4">
        <f>P376+P377</f>
        <v>0</v>
      </c>
      <c r="Q375" s="4">
        <f t="shared" ref="Q375" si="919">Q376+Q377</f>
        <v>100</v>
      </c>
      <c r="R375" s="4">
        <f t="shared" si="917"/>
        <v>100</v>
      </c>
      <c r="S375" s="4">
        <f t="shared" si="917"/>
        <v>0</v>
      </c>
      <c r="T375" s="4">
        <f t="shared" si="917"/>
        <v>100</v>
      </c>
      <c r="U375" s="4">
        <f t="shared" si="917"/>
        <v>0</v>
      </c>
      <c r="V375" s="4">
        <f t="shared" si="917"/>
        <v>100</v>
      </c>
    </row>
    <row r="376" spans="1:22" ht="31.5" outlineLevel="7" x14ac:dyDescent="0.25">
      <c r="A376" s="13" t="s">
        <v>503</v>
      </c>
      <c r="B376" s="13" t="s">
        <v>11</v>
      </c>
      <c r="C376" s="67" t="s">
        <v>12</v>
      </c>
      <c r="D376" s="8">
        <v>100</v>
      </c>
      <c r="E376" s="8"/>
      <c r="F376" s="8">
        <f t="shared" ref="F376" si="920">SUM(D376:E376)</f>
        <v>100</v>
      </c>
      <c r="G376" s="8">
        <v>-45</v>
      </c>
      <c r="H376" s="8">
        <f t="shared" ref="H376:H387" si="921">SUM(F376:G376)</f>
        <v>55</v>
      </c>
      <c r="I376" s="8">
        <v>45</v>
      </c>
      <c r="J376" s="8">
        <f t="shared" ref="J376:J377" si="922">SUM(H376:I376)</f>
        <v>100</v>
      </c>
      <c r="K376" s="8">
        <v>100</v>
      </c>
      <c r="L376" s="8"/>
      <c r="M376" s="8">
        <f t="shared" ref="M376" si="923">SUM(K376:L376)</f>
        <v>100</v>
      </c>
      <c r="N376" s="8"/>
      <c r="O376" s="8">
        <f t="shared" ref="O376" si="924">SUM(M376:N376)</f>
        <v>100</v>
      </c>
      <c r="P376" s="8"/>
      <c r="Q376" s="8">
        <f t="shared" ref="Q376" si="925">SUM(O376:P376)</f>
        <v>100</v>
      </c>
      <c r="R376" s="8">
        <v>100</v>
      </c>
      <c r="S376" s="8"/>
      <c r="T376" s="8">
        <f t="shared" ref="T376" si="926">SUM(R376:S376)</f>
        <v>100</v>
      </c>
      <c r="U376" s="8"/>
      <c r="V376" s="8">
        <f t="shared" ref="V376" si="927">SUM(T376:U376)</f>
        <v>100</v>
      </c>
    </row>
    <row r="377" spans="1:22" ht="31.5" outlineLevel="7" x14ac:dyDescent="0.2">
      <c r="A377" s="13" t="s">
        <v>503</v>
      </c>
      <c r="B377" s="13" t="s">
        <v>92</v>
      </c>
      <c r="C377" s="18" t="s">
        <v>93</v>
      </c>
      <c r="D377" s="8"/>
      <c r="E377" s="8"/>
      <c r="F377" s="8"/>
      <c r="G377" s="8">
        <v>45</v>
      </c>
      <c r="H377" s="8">
        <f t="shared" si="921"/>
        <v>45</v>
      </c>
      <c r="I377" s="8">
        <v>30</v>
      </c>
      <c r="J377" s="8">
        <f t="shared" si="922"/>
        <v>75</v>
      </c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</row>
    <row r="378" spans="1:22" ht="47.25" outlineLevel="7" x14ac:dyDescent="0.2">
      <c r="A378" s="5" t="s">
        <v>711</v>
      </c>
      <c r="B378" s="13"/>
      <c r="C378" s="23" t="s">
        <v>755</v>
      </c>
      <c r="D378" s="8"/>
      <c r="E378" s="8"/>
      <c r="F378" s="8"/>
      <c r="G378" s="4">
        <f t="shared" ref="G378:H378" si="928">G382</f>
        <v>1063.8761999999999</v>
      </c>
      <c r="H378" s="54">
        <f t="shared" si="928"/>
        <v>1063.8761999999999</v>
      </c>
      <c r="I378" s="4">
        <f>I382+I379</f>
        <v>0</v>
      </c>
      <c r="J378" s="4">
        <f>J382+J379</f>
        <v>1063.8761999999999</v>
      </c>
      <c r="K378" s="8"/>
      <c r="L378" s="8"/>
      <c r="M378" s="8"/>
      <c r="N378" s="8"/>
      <c r="O378" s="8"/>
      <c r="P378" s="4">
        <f t="shared" ref="P378" si="929">P382</f>
        <v>0</v>
      </c>
      <c r="Q378" s="54"/>
      <c r="R378" s="8"/>
      <c r="S378" s="8"/>
      <c r="T378" s="8"/>
      <c r="U378" s="8"/>
      <c r="V378" s="8"/>
    </row>
    <row r="379" spans="1:22" ht="31.5" outlineLevel="7" x14ac:dyDescent="0.2">
      <c r="A379" s="13" t="s">
        <v>711</v>
      </c>
      <c r="B379" s="9" t="s">
        <v>143</v>
      </c>
      <c r="C379" s="79" t="s">
        <v>732</v>
      </c>
      <c r="D379" s="8"/>
      <c r="E379" s="8"/>
      <c r="F379" s="8"/>
      <c r="G379" s="4"/>
      <c r="H379" s="54"/>
      <c r="I379" s="8">
        <f>I381</f>
        <v>1063.8761999999999</v>
      </c>
      <c r="J379" s="8">
        <f>J381</f>
        <v>1063.8761999999999</v>
      </c>
      <c r="K379" s="8"/>
      <c r="L379" s="8"/>
      <c r="M379" s="8"/>
      <c r="N379" s="8"/>
      <c r="O379" s="8"/>
      <c r="P379" s="4"/>
      <c r="Q379" s="54"/>
      <c r="R379" s="8"/>
      <c r="S379" s="8"/>
      <c r="T379" s="8"/>
      <c r="U379" s="8"/>
      <c r="V379" s="8"/>
    </row>
    <row r="380" spans="1:22" ht="15.75" outlineLevel="7" x14ac:dyDescent="0.2">
      <c r="A380" s="13"/>
      <c r="B380" s="13"/>
      <c r="C380" s="79" t="s">
        <v>645</v>
      </c>
      <c r="D380" s="8"/>
      <c r="E380" s="8"/>
      <c r="F380" s="8"/>
      <c r="G380" s="4"/>
      <c r="H380" s="54"/>
      <c r="I380" s="8"/>
      <c r="J380" s="8"/>
      <c r="K380" s="8"/>
      <c r="L380" s="8"/>
      <c r="M380" s="8"/>
      <c r="N380" s="8"/>
      <c r="O380" s="8"/>
      <c r="P380" s="4"/>
      <c r="Q380" s="54"/>
      <c r="R380" s="8"/>
      <c r="S380" s="8"/>
      <c r="T380" s="8"/>
      <c r="U380" s="8"/>
      <c r="V380" s="8"/>
    </row>
    <row r="381" spans="1:22" ht="31.5" outlineLevel="7" x14ac:dyDescent="0.2">
      <c r="A381" s="13"/>
      <c r="B381" s="13"/>
      <c r="C381" s="18" t="s">
        <v>774</v>
      </c>
      <c r="D381" s="8"/>
      <c r="E381" s="8"/>
      <c r="F381" s="8"/>
      <c r="G381" s="4"/>
      <c r="H381" s="54"/>
      <c r="I381" s="8">
        <v>1063.8761999999999</v>
      </c>
      <c r="J381" s="8">
        <f>SUM(H381:I381)</f>
        <v>1063.8761999999999</v>
      </c>
      <c r="K381" s="8"/>
      <c r="L381" s="8"/>
      <c r="M381" s="8"/>
      <c r="N381" s="8"/>
      <c r="O381" s="8"/>
      <c r="P381" s="4"/>
      <c r="Q381" s="54"/>
      <c r="R381" s="8"/>
      <c r="S381" s="8"/>
      <c r="T381" s="8"/>
      <c r="U381" s="8"/>
      <c r="V381" s="8"/>
    </row>
    <row r="382" spans="1:22" ht="31.5" hidden="1" outlineLevel="7" x14ac:dyDescent="0.2">
      <c r="A382" s="13" t="s">
        <v>711</v>
      </c>
      <c r="B382" s="13" t="s">
        <v>92</v>
      </c>
      <c r="C382" s="18" t="s">
        <v>93</v>
      </c>
      <c r="D382" s="8"/>
      <c r="E382" s="8"/>
      <c r="F382" s="8"/>
      <c r="G382" s="8">
        <v>1063.8761999999999</v>
      </c>
      <c r="H382" s="8">
        <f t="shared" si="921"/>
        <v>1063.8761999999999</v>
      </c>
      <c r="I382" s="8">
        <v>-1063.8761999999999</v>
      </c>
      <c r="J382" s="8">
        <f t="shared" ref="J382" si="930">SUM(H382:I382)</f>
        <v>0</v>
      </c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</row>
    <row r="383" spans="1:22" ht="47.25" outlineLevel="7" x14ac:dyDescent="0.2">
      <c r="A383" s="47" t="s">
        <v>711</v>
      </c>
      <c r="B383" s="13"/>
      <c r="C383" s="45" t="s">
        <v>756</v>
      </c>
      <c r="D383" s="8"/>
      <c r="E383" s="8"/>
      <c r="F383" s="8"/>
      <c r="G383" s="20">
        <f>G387</f>
        <v>3191.6</v>
      </c>
      <c r="H383" s="20">
        <f t="shared" ref="H383" si="931">H387</f>
        <v>3191.6</v>
      </c>
      <c r="I383" s="20">
        <f>I387+I384</f>
        <v>0</v>
      </c>
      <c r="J383" s="20">
        <f>J387+J384</f>
        <v>3191.6</v>
      </c>
      <c r="K383" s="8"/>
      <c r="L383" s="8"/>
      <c r="M383" s="8"/>
      <c r="N383" s="8"/>
      <c r="O383" s="8"/>
      <c r="P383" s="20">
        <f>P387</f>
        <v>0</v>
      </c>
      <c r="Q383" s="20"/>
      <c r="R383" s="8"/>
      <c r="S383" s="8"/>
      <c r="T383" s="8"/>
      <c r="U383" s="8"/>
      <c r="V383" s="8"/>
    </row>
    <row r="384" spans="1:22" ht="31.5" outlineLevel="7" x14ac:dyDescent="0.2">
      <c r="A384" s="46" t="s">
        <v>711</v>
      </c>
      <c r="B384" s="128" t="s">
        <v>143</v>
      </c>
      <c r="C384" s="131" t="s">
        <v>732</v>
      </c>
      <c r="D384" s="8"/>
      <c r="E384" s="8"/>
      <c r="F384" s="8"/>
      <c r="G384" s="20"/>
      <c r="H384" s="20"/>
      <c r="I384" s="7">
        <f>I386</f>
        <v>3191.6</v>
      </c>
      <c r="J384" s="7">
        <f>J386</f>
        <v>3191.6</v>
      </c>
      <c r="K384" s="8"/>
      <c r="L384" s="8"/>
      <c r="M384" s="8"/>
      <c r="N384" s="8"/>
      <c r="O384" s="8"/>
      <c r="P384" s="20"/>
      <c r="Q384" s="20"/>
      <c r="R384" s="8"/>
      <c r="S384" s="8"/>
      <c r="T384" s="8"/>
      <c r="U384" s="8"/>
      <c r="V384" s="8"/>
    </row>
    <row r="385" spans="1:22" ht="15.75" outlineLevel="7" x14ac:dyDescent="0.2">
      <c r="A385" s="46"/>
      <c r="B385" s="46"/>
      <c r="C385" s="131" t="s">
        <v>645</v>
      </c>
      <c r="D385" s="8"/>
      <c r="E385" s="8"/>
      <c r="F385" s="8"/>
      <c r="G385" s="20"/>
      <c r="H385" s="20"/>
      <c r="I385" s="7"/>
      <c r="J385" s="7"/>
      <c r="K385" s="8"/>
      <c r="L385" s="8"/>
      <c r="M385" s="8"/>
      <c r="N385" s="8"/>
      <c r="O385" s="8"/>
      <c r="P385" s="20"/>
      <c r="Q385" s="20"/>
      <c r="R385" s="8"/>
      <c r="S385" s="8"/>
      <c r="T385" s="8"/>
      <c r="U385" s="8"/>
      <c r="V385" s="8"/>
    </row>
    <row r="386" spans="1:22" ht="31.5" outlineLevel="7" x14ac:dyDescent="0.2">
      <c r="A386" s="46"/>
      <c r="B386" s="46"/>
      <c r="C386" s="50" t="s">
        <v>774</v>
      </c>
      <c r="D386" s="8"/>
      <c r="E386" s="8"/>
      <c r="F386" s="8"/>
      <c r="G386" s="20"/>
      <c r="H386" s="20"/>
      <c r="I386" s="7">
        <v>3191.6</v>
      </c>
      <c r="J386" s="7">
        <f>SUM(H386:I386)</f>
        <v>3191.6</v>
      </c>
      <c r="K386" s="8"/>
      <c r="L386" s="8"/>
      <c r="M386" s="8"/>
      <c r="N386" s="8"/>
      <c r="O386" s="8"/>
      <c r="P386" s="20"/>
      <c r="Q386" s="20"/>
      <c r="R386" s="8"/>
      <c r="S386" s="8"/>
      <c r="T386" s="8"/>
      <c r="U386" s="8"/>
      <c r="V386" s="8"/>
    </row>
    <row r="387" spans="1:22" ht="31.5" hidden="1" outlineLevel="7" x14ac:dyDescent="0.2">
      <c r="A387" s="46" t="s">
        <v>711</v>
      </c>
      <c r="B387" s="46" t="s">
        <v>92</v>
      </c>
      <c r="C387" s="50" t="s">
        <v>93</v>
      </c>
      <c r="D387" s="8"/>
      <c r="E387" s="8"/>
      <c r="F387" s="8"/>
      <c r="G387" s="7">
        <v>3191.6</v>
      </c>
      <c r="H387" s="7">
        <f t="shared" si="921"/>
        <v>3191.6</v>
      </c>
      <c r="I387" s="7">
        <v>-3191.6</v>
      </c>
      <c r="J387" s="7">
        <f t="shared" ref="J387" si="932">SUM(H387:I387)</f>
        <v>0</v>
      </c>
      <c r="K387" s="8"/>
      <c r="L387" s="8"/>
      <c r="M387" s="8"/>
      <c r="N387" s="8"/>
      <c r="O387" s="8"/>
      <c r="P387" s="7"/>
      <c r="Q387" s="7">
        <f t="shared" ref="Q387" si="933">SUM(O387:P387)</f>
        <v>0</v>
      </c>
      <c r="R387" s="8"/>
      <c r="S387" s="8"/>
      <c r="T387" s="8"/>
      <c r="U387" s="8"/>
      <c r="V387" s="8"/>
    </row>
    <row r="388" spans="1:22" s="111" customFormat="1" ht="47.25" hidden="1" outlineLevel="5" x14ac:dyDescent="0.25">
      <c r="A388" s="110" t="s">
        <v>352</v>
      </c>
      <c r="B388" s="110"/>
      <c r="C388" s="73" t="s">
        <v>588</v>
      </c>
      <c r="D388" s="54">
        <f t="shared" ref="D388:V388" si="934">D389</f>
        <v>3699.1</v>
      </c>
      <c r="E388" s="54">
        <f t="shared" si="934"/>
        <v>0</v>
      </c>
      <c r="F388" s="54">
        <f t="shared" si="934"/>
        <v>3699.1</v>
      </c>
      <c r="G388" s="54">
        <f t="shared" si="934"/>
        <v>0</v>
      </c>
      <c r="H388" s="54">
        <f t="shared" si="934"/>
        <v>3699.1</v>
      </c>
      <c r="I388" s="54">
        <f t="shared" si="934"/>
        <v>0</v>
      </c>
      <c r="J388" s="54">
        <f t="shared" si="934"/>
        <v>3699.1</v>
      </c>
      <c r="K388" s="54">
        <f t="shared" si="934"/>
        <v>0</v>
      </c>
      <c r="L388" s="54">
        <f t="shared" si="934"/>
        <v>0</v>
      </c>
      <c r="M388" s="54"/>
      <c r="N388" s="54">
        <f t="shared" si="934"/>
        <v>0</v>
      </c>
      <c r="O388" s="54">
        <f t="shared" si="934"/>
        <v>0</v>
      </c>
      <c r="P388" s="54">
        <f t="shared" si="934"/>
        <v>0</v>
      </c>
      <c r="Q388" s="54">
        <f t="shared" si="934"/>
        <v>0</v>
      </c>
      <c r="R388" s="54">
        <f t="shared" si="934"/>
        <v>0</v>
      </c>
      <c r="S388" s="54">
        <f t="shared" si="934"/>
        <v>0</v>
      </c>
      <c r="T388" s="54"/>
      <c r="U388" s="54">
        <f t="shared" si="934"/>
        <v>0</v>
      </c>
      <c r="V388" s="54">
        <f t="shared" si="934"/>
        <v>0</v>
      </c>
    </row>
    <row r="389" spans="1:22" s="111" customFormat="1" ht="31.5" hidden="1" outlineLevel="7" x14ac:dyDescent="0.25">
      <c r="A389" s="112" t="s">
        <v>352</v>
      </c>
      <c r="B389" s="112" t="s">
        <v>143</v>
      </c>
      <c r="C389" s="74" t="s">
        <v>144</v>
      </c>
      <c r="D389" s="56">
        <v>3699.1</v>
      </c>
      <c r="E389" s="8"/>
      <c r="F389" s="8">
        <f t="shared" ref="F389" si="935">SUM(D389:E389)</f>
        <v>3699.1</v>
      </c>
      <c r="G389" s="8"/>
      <c r="H389" s="8">
        <f t="shared" ref="H389" si="936">SUM(F389:G389)</f>
        <v>3699.1</v>
      </c>
      <c r="I389" s="8"/>
      <c r="J389" s="8">
        <f t="shared" ref="J389" si="937">SUM(H389:I389)</f>
        <v>3699.1</v>
      </c>
      <c r="K389" s="56"/>
      <c r="L389" s="8"/>
      <c r="M389" s="8"/>
      <c r="N389" s="8"/>
      <c r="O389" s="8">
        <f t="shared" ref="O389" si="938">SUM(M389:N389)</f>
        <v>0</v>
      </c>
      <c r="P389" s="8"/>
      <c r="Q389" s="8">
        <f t="shared" ref="Q389" si="939">SUM(O389:P389)</f>
        <v>0</v>
      </c>
      <c r="R389" s="56"/>
      <c r="S389" s="8"/>
      <c r="T389" s="8"/>
      <c r="U389" s="8"/>
      <c r="V389" s="8">
        <f t="shared" ref="V389" si="940">SUM(T389:U389)</f>
        <v>0</v>
      </c>
    </row>
    <row r="390" spans="1:22" s="111" customFormat="1" ht="31.5" hidden="1" outlineLevel="7" x14ac:dyDescent="0.2">
      <c r="A390" s="110" t="s">
        <v>733</v>
      </c>
      <c r="B390" s="110"/>
      <c r="C390" s="53" t="s">
        <v>734</v>
      </c>
      <c r="D390" s="56"/>
      <c r="E390" s="8"/>
      <c r="F390" s="8"/>
      <c r="G390" s="54">
        <f t="shared" ref="G390:J390" si="941">G391</f>
        <v>411.90472</v>
      </c>
      <c r="H390" s="54">
        <f t="shared" si="941"/>
        <v>411.90472</v>
      </c>
      <c r="I390" s="54">
        <f t="shared" si="941"/>
        <v>0</v>
      </c>
      <c r="J390" s="54">
        <f t="shared" si="941"/>
        <v>411.90472</v>
      </c>
      <c r="K390" s="56"/>
      <c r="L390" s="8"/>
      <c r="M390" s="8"/>
      <c r="N390" s="8"/>
      <c r="O390" s="8"/>
      <c r="P390" s="54">
        <f t="shared" ref="P390:Q390" si="942">P391</f>
        <v>0</v>
      </c>
      <c r="Q390" s="54">
        <f t="shared" si="942"/>
        <v>0</v>
      </c>
      <c r="R390" s="56"/>
      <c r="S390" s="8"/>
      <c r="T390" s="8"/>
      <c r="U390" s="8"/>
      <c r="V390" s="8"/>
    </row>
    <row r="391" spans="1:22" s="111" customFormat="1" ht="31.5" hidden="1" outlineLevel="7" x14ac:dyDescent="0.2">
      <c r="A391" s="112" t="s">
        <v>733</v>
      </c>
      <c r="B391" s="112" t="s">
        <v>143</v>
      </c>
      <c r="C391" s="55" t="s">
        <v>144</v>
      </c>
      <c r="D391" s="56"/>
      <c r="E391" s="8"/>
      <c r="F391" s="8"/>
      <c r="G391" s="57">
        <f t="shared" ref="G391:H391" si="943">G393</f>
        <v>411.90472</v>
      </c>
      <c r="H391" s="57">
        <f t="shared" si="943"/>
        <v>411.90472</v>
      </c>
      <c r="I391" s="57">
        <f t="shared" ref="I391:J391" si="944">I393</f>
        <v>0</v>
      </c>
      <c r="J391" s="57">
        <f t="shared" si="944"/>
        <v>411.90472</v>
      </c>
      <c r="K391" s="56"/>
      <c r="L391" s="8"/>
      <c r="M391" s="8"/>
      <c r="N391" s="8"/>
      <c r="O391" s="8"/>
      <c r="P391" s="57">
        <f t="shared" ref="P391:Q391" si="945">P393</f>
        <v>0</v>
      </c>
      <c r="Q391" s="57">
        <f t="shared" si="945"/>
        <v>0</v>
      </c>
      <c r="R391" s="56"/>
      <c r="S391" s="8"/>
      <c r="T391" s="8"/>
      <c r="U391" s="8"/>
      <c r="V391" s="8"/>
    </row>
    <row r="392" spans="1:22" s="111" customFormat="1" ht="15.75" hidden="1" outlineLevel="7" x14ac:dyDescent="0.2">
      <c r="A392" s="112"/>
      <c r="B392" s="112"/>
      <c r="C392" s="55" t="s">
        <v>645</v>
      </c>
      <c r="D392" s="56"/>
      <c r="E392" s="8"/>
      <c r="F392" s="8"/>
      <c r="G392" s="57"/>
      <c r="H392" s="57"/>
      <c r="I392" s="57"/>
      <c r="J392" s="57"/>
      <c r="K392" s="56"/>
      <c r="L392" s="8"/>
      <c r="M392" s="8"/>
      <c r="N392" s="8"/>
      <c r="O392" s="8"/>
      <c r="P392" s="57"/>
      <c r="Q392" s="57"/>
      <c r="R392" s="56"/>
      <c r="S392" s="8"/>
      <c r="T392" s="8"/>
      <c r="U392" s="8"/>
      <c r="V392" s="8"/>
    </row>
    <row r="393" spans="1:22" s="111" customFormat="1" ht="47.25" hidden="1" outlineLevel="7" x14ac:dyDescent="0.2">
      <c r="A393" s="112"/>
      <c r="B393" s="112"/>
      <c r="C393" s="55" t="s">
        <v>646</v>
      </c>
      <c r="D393" s="56"/>
      <c r="E393" s="8"/>
      <c r="F393" s="8"/>
      <c r="G393" s="49">
        <v>411.90472</v>
      </c>
      <c r="H393" s="49">
        <f t="shared" ref="H393" si="946">SUM(F393:G393)</f>
        <v>411.90472</v>
      </c>
      <c r="I393" s="49"/>
      <c r="J393" s="49">
        <f t="shared" ref="J393" si="947">SUM(H393:I393)</f>
        <v>411.90472</v>
      </c>
      <c r="K393" s="56"/>
      <c r="L393" s="8"/>
      <c r="M393" s="8"/>
      <c r="N393" s="8"/>
      <c r="O393" s="8"/>
      <c r="P393" s="49"/>
      <c r="Q393" s="49">
        <f t="shared" ref="Q393" si="948">SUM(O393:P393)</f>
        <v>0</v>
      </c>
      <c r="R393" s="56"/>
      <c r="S393" s="8"/>
      <c r="T393" s="8"/>
      <c r="U393" s="8"/>
      <c r="V393" s="8"/>
    </row>
    <row r="394" spans="1:22" s="111" customFormat="1" ht="31.5" hidden="1" outlineLevel="7" x14ac:dyDescent="0.2">
      <c r="A394" s="10" t="s">
        <v>727</v>
      </c>
      <c r="B394" s="10"/>
      <c r="C394" s="129" t="s">
        <v>728</v>
      </c>
      <c r="D394" s="56"/>
      <c r="E394" s="8"/>
      <c r="F394" s="8"/>
      <c r="G394" s="54">
        <f t="shared" ref="G394:J398" si="949">G395</f>
        <v>388</v>
      </c>
      <c r="H394" s="54">
        <f t="shared" si="949"/>
        <v>388</v>
      </c>
      <c r="I394" s="54">
        <f t="shared" si="949"/>
        <v>0</v>
      </c>
      <c r="J394" s="54">
        <f t="shared" si="949"/>
        <v>388</v>
      </c>
      <c r="K394" s="56"/>
      <c r="L394" s="8"/>
      <c r="M394" s="8"/>
      <c r="N394" s="8"/>
      <c r="O394" s="8"/>
      <c r="P394" s="54">
        <f t="shared" ref="P394:Q398" si="950">P395</f>
        <v>0</v>
      </c>
      <c r="Q394" s="54">
        <f t="shared" si="950"/>
        <v>0</v>
      </c>
      <c r="R394" s="56"/>
      <c r="S394" s="8"/>
      <c r="T394" s="8"/>
      <c r="U394" s="8"/>
      <c r="V394" s="8"/>
    </row>
    <row r="395" spans="1:22" s="111" customFormat="1" ht="31.5" hidden="1" outlineLevel="7" x14ac:dyDescent="0.2">
      <c r="A395" s="9" t="s">
        <v>727</v>
      </c>
      <c r="B395" s="9" t="s">
        <v>143</v>
      </c>
      <c r="C395" s="79" t="s">
        <v>144</v>
      </c>
      <c r="D395" s="56"/>
      <c r="E395" s="8"/>
      <c r="F395" s="8"/>
      <c r="G395" s="56">
        <f t="shared" ref="G395:H395" si="951">G397</f>
        <v>388</v>
      </c>
      <c r="H395" s="56">
        <f t="shared" si="951"/>
        <v>388</v>
      </c>
      <c r="I395" s="56">
        <f t="shared" ref="I395:J395" si="952">I397</f>
        <v>0</v>
      </c>
      <c r="J395" s="56">
        <f t="shared" si="952"/>
        <v>388</v>
      </c>
      <c r="K395" s="56"/>
      <c r="L395" s="8"/>
      <c r="M395" s="8"/>
      <c r="N395" s="8"/>
      <c r="O395" s="8"/>
      <c r="P395" s="56">
        <f t="shared" ref="P395:Q395" si="953">P397</f>
        <v>0</v>
      </c>
      <c r="Q395" s="56">
        <f t="shared" si="953"/>
        <v>0</v>
      </c>
      <c r="R395" s="56"/>
      <c r="S395" s="8"/>
      <c r="T395" s="8"/>
      <c r="U395" s="8"/>
      <c r="V395" s="8"/>
    </row>
    <row r="396" spans="1:22" s="111" customFormat="1" ht="15.75" hidden="1" outlineLevel="7" x14ac:dyDescent="0.2">
      <c r="A396" s="10"/>
      <c r="B396" s="9"/>
      <c r="C396" s="79" t="s">
        <v>645</v>
      </c>
      <c r="D396" s="56"/>
      <c r="E396" s="8"/>
      <c r="F396" s="8"/>
      <c r="G396" s="56"/>
      <c r="H396" s="56"/>
      <c r="I396" s="56"/>
      <c r="J396" s="56"/>
      <c r="K396" s="56"/>
      <c r="L396" s="8"/>
      <c r="M396" s="8"/>
      <c r="N396" s="8"/>
      <c r="O396" s="8"/>
      <c r="P396" s="56"/>
      <c r="Q396" s="56"/>
      <c r="R396" s="56"/>
      <c r="S396" s="8"/>
      <c r="T396" s="8"/>
      <c r="U396" s="8"/>
      <c r="V396" s="8"/>
    </row>
    <row r="397" spans="1:22" s="111" customFormat="1" ht="31.5" hidden="1" outlineLevel="7" x14ac:dyDescent="0.2">
      <c r="A397" s="10"/>
      <c r="B397" s="9"/>
      <c r="C397" s="79" t="s">
        <v>729</v>
      </c>
      <c r="D397" s="56"/>
      <c r="E397" s="8"/>
      <c r="F397" s="8"/>
      <c r="G397" s="8">
        <v>388</v>
      </c>
      <c r="H397" s="8">
        <f t="shared" ref="H397" si="954">SUM(F397:G397)</f>
        <v>388</v>
      </c>
      <c r="I397" s="8"/>
      <c r="J397" s="8">
        <f t="shared" ref="J397" si="955">SUM(H397:I397)</f>
        <v>388</v>
      </c>
      <c r="K397" s="56"/>
      <c r="L397" s="8"/>
      <c r="M397" s="8"/>
      <c r="N397" s="8"/>
      <c r="O397" s="8"/>
      <c r="P397" s="8"/>
      <c r="Q397" s="8">
        <f t="shared" ref="Q397" si="956">SUM(O397:P397)</f>
        <v>0</v>
      </c>
      <c r="R397" s="56"/>
      <c r="S397" s="8"/>
      <c r="T397" s="8"/>
      <c r="U397" s="8"/>
      <c r="V397" s="8"/>
    </row>
    <row r="398" spans="1:22" s="111" customFormat="1" ht="47.25" hidden="1" outlineLevel="7" x14ac:dyDescent="0.2">
      <c r="A398" s="10" t="s">
        <v>730</v>
      </c>
      <c r="B398" s="10"/>
      <c r="C398" s="129" t="s">
        <v>731</v>
      </c>
      <c r="D398" s="56"/>
      <c r="E398" s="8"/>
      <c r="F398" s="8"/>
      <c r="G398" s="54">
        <f t="shared" si="949"/>
        <v>17154.031559999999</v>
      </c>
      <c r="H398" s="54">
        <f t="shared" si="949"/>
        <v>17154.031559999999</v>
      </c>
      <c r="I398" s="54">
        <f t="shared" si="949"/>
        <v>0</v>
      </c>
      <c r="J398" s="54">
        <f t="shared" si="949"/>
        <v>17154.031559999999</v>
      </c>
      <c r="K398" s="56"/>
      <c r="L398" s="8"/>
      <c r="M398" s="8"/>
      <c r="N398" s="8"/>
      <c r="O398" s="8"/>
      <c r="P398" s="54">
        <f t="shared" si="950"/>
        <v>0</v>
      </c>
      <c r="Q398" s="54">
        <f t="shared" si="950"/>
        <v>0</v>
      </c>
      <c r="R398" s="56"/>
      <c r="S398" s="8"/>
      <c r="T398" s="8"/>
      <c r="U398" s="8"/>
      <c r="V398" s="8"/>
    </row>
    <row r="399" spans="1:22" s="111" customFormat="1" ht="31.5" hidden="1" outlineLevel="7" x14ac:dyDescent="0.2">
      <c r="A399" s="9" t="s">
        <v>730</v>
      </c>
      <c r="B399" s="9" t="s">
        <v>143</v>
      </c>
      <c r="C399" s="79" t="s">
        <v>732</v>
      </c>
      <c r="D399" s="56"/>
      <c r="E399" s="8"/>
      <c r="F399" s="8"/>
      <c r="G399" s="57">
        <f t="shared" ref="G399:H399" si="957">G401</f>
        <v>17154.031559999999</v>
      </c>
      <c r="H399" s="57">
        <f t="shared" si="957"/>
        <v>17154.031559999999</v>
      </c>
      <c r="I399" s="57">
        <f t="shared" ref="I399:J399" si="958">I401</f>
        <v>0</v>
      </c>
      <c r="J399" s="57">
        <f t="shared" si="958"/>
        <v>17154.031559999999</v>
      </c>
      <c r="K399" s="56"/>
      <c r="L399" s="8"/>
      <c r="M399" s="8"/>
      <c r="N399" s="8"/>
      <c r="O399" s="8"/>
      <c r="P399" s="57">
        <f t="shared" ref="P399:Q399" si="959">P401</f>
        <v>0</v>
      </c>
      <c r="Q399" s="57">
        <f t="shared" si="959"/>
        <v>0</v>
      </c>
      <c r="R399" s="56"/>
      <c r="S399" s="8"/>
      <c r="T399" s="8"/>
      <c r="U399" s="8"/>
      <c r="V399" s="8"/>
    </row>
    <row r="400" spans="1:22" s="111" customFormat="1" ht="15.75" hidden="1" outlineLevel="7" x14ac:dyDescent="0.2">
      <c r="A400" s="9"/>
      <c r="B400" s="9"/>
      <c r="C400" s="79" t="s">
        <v>645</v>
      </c>
      <c r="D400" s="56"/>
      <c r="E400" s="8"/>
      <c r="F400" s="8"/>
      <c r="G400" s="57"/>
      <c r="H400" s="57"/>
      <c r="I400" s="57"/>
      <c r="J400" s="57"/>
      <c r="K400" s="56"/>
      <c r="L400" s="8"/>
      <c r="M400" s="8"/>
      <c r="N400" s="8"/>
      <c r="O400" s="8"/>
      <c r="P400" s="57"/>
      <c r="Q400" s="57"/>
      <c r="R400" s="56"/>
      <c r="S400" s="8"/>
      <c r="T400" s="8"/>
      <c r="U400" s="8"/>
      <c r="V400" s="8"/>
    </row>
    <row r="401" spans="1:22" s="111" customFormat="1" ht="31.5" hidden="1" outlineLevel="7" x14ac:dyDescent="0.2">
      <c r="A401" s="9"/>
      <c r="B401" s="9"/>
      <c r="C401" s="79" t="s">
        <v>729</v>
      </c>
      <c r="D401" s="56"/>
      <c r="E401" s="8"/>
      <c r="F401" s="8"/>
      <c r="G401" s="49">
        <v>17154.031559999999</v>
      </c>
      <c r="H401" s="49">
        <f t="shared" ref="H401" si="960">SUM(F401:G401)</f>
        <v>17154.031559999999</v>
      </c>
      <c r="I401" s="49"/>
      <c r="J401" s="49">
        <f t="shared" ref="J401" si="961">SUM(H401:I401)</f>
        <v>17154.031559999999</v>
      </c>
      <c r="K401" s="56"/>
      <c r="L401" s="8"/>
      <c r="M401" s="8"/>
      <c r="N401" s="8"/>
      <c r="O401" s="8"/>
      <c r="P401" s="49"/>
      <c r="Q401" s="49">
        <f t="shared" ref="Q401" si="962">SUM(O401:P401)</f>
        <v>0</v>
      </c>
      <c r="R401" s="56"/>
      <c r="S401" s="8"/>
      <c r="T401" s="8"/>
      <c r="U401" s="8"/>
      <c r="V401" s="8"/>
    </row>
    <row r="402" spans="1:22" ht="31.5" outlineLevel="4" collapsed="1" x14ac:dyDescent="0.25">
      <c r="A402" s="5" t="s">
        <v>499</v>
      </c>
      <c r="B402" s="5"/>
      <c r="C402" s="69" t="s">
        <v>500</v>
      </c>
      <c r="D402" s="4">
        <f>D403+D410</f>
        <v>3704.6</v>
      </c>
      <c r="E402" s="4">
        <f t="shared" ref="E402:V402" si="963">E403+E410</f>
        <v>0</v>
      </c>
      <c r="F402" s="4">
        <f t="shared" si="963"/>
        <v>3704.6</v>
      </c>
      <c r="G402" s="4">
        <f t="shared" si="963"/>
        <v>59.060769999999977</v>
      </c>
      <c r="H402" s="4">
        <f t="shared" si="963"/>
        <v>3763.6607700000004</v>
      </c>
      <c r="I402" s="4">
        <f>I403+I410+I408</f>
        <v>191.66667000000001</v>
      </c>
      <c r="J402" s="4">
        <f t="shared" ref="J402:Q402" si="964">J403+J410+J408</f>
        <v>3955.3274400000005</v>
      </c>
      <c r="K402" s="4">
        <f t="shared" si="964"/>
        <v>3430.2</v>
      </c>
      <c r="L402" s="4">
        <f t="shared" si="964"/>
        <v>0</v>
      </c>
      <c r="M402" s="4">
        <f t="shared" si="964"/>
        <v>3430.2</v>
      </c>
      <c r="N402" s="4">
        <f t="shared" si="964"/>
        <v>0</v>
      </c>
      <c r="O402" s="4">
        <f t="shared" si="964"/>
        <v>3430.2</v>
      </c>
      <c r="P402" s="4">
        <f t="shared" si="964"/>
        <v>0</v>
      </c>
      <c r="Q402" s="4">
        <f t="shared" si="964"/>
        <v>3430.2</v>
      </c>
      <c r="R402" s="4">
        <f t="shared" si="963"/>
        <v>3704.6</v>
      </c>
      <c r="S402" s="4">
        <f t="shared" si="963"/>
        <v>0</v>
      </c>
      <c r="T402" s="4">
        <f t="shared" si="963"/>
        <v>3704.6</v>
      </c>
      <c r="U402" s="4">
        <f t="shared" si="963"/>
        <v>0</v>
      </c>
      <c r="V402" s="4">
        <f t="shared" si="963"/>
        <v>3704.6</v>
      </c>
    </row>
    <row r="403" spans="1:22" ht="15.75" outlineLevel="5" x14ac:dyDescent="0.25">
      <c r="A403" s="5" t="s">
        <v>505</v>
      </c>
      <c r="B403" s="5"/>
      <c r="C403" s="69" t="s">
        <v>506</v>
      </c>
      <c r="D403" s="4">
        <f>D405+D406+D407</f>
        <v>2924.6</v>
      </c>
      <c r="E403" s="4">
        <f t="shared" ref="E403:F403" si="965">E405+E406+E407</f>
        <v>0</v>
      </c>
      <c r="F403" s="4">
        <f t="shared" si="965"/>
        <v>2924.6</v>
      </c>
      <c r="G403" s="4">
        <f>G405+G406+G407+G404</f>
        <v>59.060769999999977</v>
      </c>
      <c r="H403" s="4">
        <f t="shared" ref="H403:V403" si="966">H405+H406+H407+H404</f>
        <v>2983.6607700000004</v>
      </c>
      <c r="I403" s="4">
        <f>I405+I406+I407+I404</f>
        <v>-74.999999999999986</v>
      </c>
      <c r="J403" s="4">
        <f t="shared" ref="J403" si="967">J405+J406+J407+J404</f>
        <v>2908.6607700000004</v>
      </c>
      <c r="K403" s="4">
        <f t="shared" si="966"/>
        <v>2650.2</v>
      </c>
      <c r="L403" s="4">
        <f t="shared" si="966"/>
        <v>0</v>
      </c>
      <c r="M403" s="4">
        <f t="shared" si="966"/>
        <v>2650.2</v>
      </c>
      <c r="N403" s="4">
        <f t="shared" si="966"/>
        <v>0</v>
      </c>
      <c r="O403" s="4">
        <f t="shared" si="966"/>
        <v>2650.2</v>
      </c>
      <c r="P403" s="4">
        <f>P405+P406+P407+P404</f>
        <v>0</v>
      </c>
      <c r="Q403" s="4">
        <f t="shared" ref="Q403" si="968">Q405+Q406+Q407+Q404</f>
        <v>2650.2</v>
      </c>
      <c r="R403" s="4">
        <f t="shared" si="966"/>
        <v>2924.6</v>
      </c>
      <c r="S403" s="4">
        <f t="shared" si="966"/>
        <v>0</v>
      </c>
      <c r="T403" s="4">
        <f t="shared" si="966"/>
        <v>2924.6</v>
      </c>
      <c r="U403" s="4">
        <f t="shared" si="966"/>
        <v>0</v>
      </c>
      <c r="V403" s="4">
        <f t="shared" si="966"/>
        <v>2924.6</v>
      </c>
    </row>
    <row r="404" spans="1:22" s="109" customFormat="1" ht="47.25" hidden="1" outlineLevel="5" x14ac:dyDescent="0.2">
      <c r="A404" s="13" t="s">
        <v>505</v>
      </c>
      <c r="B404" s="13" t="s">
        <v>8</v>
      </c>
      <c r="C404" s="18" t="s">
        <v>9</v>
      </c>
      <c r="D404" s="8"/>
      <c r="E404" s="8"/>
      <c r="F404" s="8"/>
      <c r="G404" s="8">
        <v>0.3</v>
      </c>
      <c r="H404" s="8">
        <f t="shared" ref="H404:H407" si="969">SUM(F404:G404)</f>
        <v>0.3</v>
      </c>
      <c r="I404" s="8">
        <v>-0.3</v>
      </c>
      <c r="J404" s="8">
        <f t="shared" ref="J404:J407" si="970">SUM(H404:I404)</f>
        <v>0</v>
      </c>
      <c r="K404" s="8"/>
      <c r="L404" s="8"/>
      <c r="M404" s="8"/>
      <c r="N404" s="8"/>
      <c r="O404" s="8"/>
      <c r="P404" s="8"/>
      <c r="Q404" s="8">
        <f t="shared" ref="Q404:Q407" si="971">SUM(O404:P404)</f>
        <v>0</v>
      </c>
      <c r="R404" s="8"/>
      <c r="S404" s="8"/>
      <c r="T404" s="8"/>
      <c r="U404" s="8"/>
      <c r="V404" s="8"/>
    </row>
    <row r="405" spans="1:22" ht="31.5" outlineLevel="7" x14ac:dyDescent="0.25">
      <c r="A405" s="13" t="s">
        <v>505</v>
      </c>
      <c r="B405" s="13" t="s">
        <v>11</v>
      </c>
      <c r="C405" s="67" t="s">
        <v>12</v>
      </c>
      <c r="D405" s="8">
        <v>547.9</v>
      </c>
      <c r="E405" s="8"/>
      <c r="F405" s="8">
        <f t="shared" ref="F405:F407" si="972">SUM(D405:E405)</f>
        <v>547.9</v>
      </c>
      <c r="G405" s="8">
        <f>3.3+45.46077+10-200</f>
        <v>-141.23923000000002</v>
      </c>
      <c r="H405" s="8">
        <f t="shared" si="969"/>
        <v>406.66076999999996</v>
      </c>
      <c r="I405" s="8">
        <f>-3.3-45.46077-10-312.9</f>
        <v>-371.66076999999996</v>
      </c>
      <c r="J405" s="8">
        <f t="shared" si="970"/>
        <v>35</v>
      </c>
      <c r="K405" s="8">
        <v>490</v>
      </c>
      <c r="L405" s="8"/>
      <c r="M405" s="8">
        <f t="shared" ref="M405:M407" si="973">SUM(K405:L405)</f>
        <v>490</v>
      </c>
      <c r="N405" s="8"/>
      <c r="O405" s="8">
        <f t="shared" ref="O405:O407" si="974">SUM(M405:N405)</f>
        <v>490</v>
      </c>
      <c r="P405" s="8"/>
      <c r="Q405" s="8">
        <f t="shared" si="971"/>
        <v>490</v>
      </c>
      <c r="R405" s="8">
        <v>547.9</v>
      </c>
      <c r="S405" s="8"/>
      <c r="T405" s="8">
        <f t="shared" ref="T405:T407" si="975">SUM(R405:S405)</f>
        <v>547.9</v>
      </c>
      <c r="U405" s="8"/>
      <c r="V405" s="8">
        <f t="shared" ref="V405:V407" si="976">SUM(T405:U405)</f>
        <v>547.9</v>
      </c>
    </row>
    <row r="406" spans="1:22" ht="15.75" outlineLevel="7" x14ac:dyDescent="0.25">
      <c r="A406" s="13" t="s">
        <v>505</v>
      </c>
      <c r="B406" s="13" t="s">
        <v>33</v>
      </c>
      <c r="C406" s="67" t="s">
        <v>34</v>
      </c>
      <c r="D406" s="8">
        <v>180.2</v>
      </c>
      <c r="E406" s="8"/>
      <c r="F406" s="8">
        <f t="shared" si="972"/>
        <v>180.2</v>
      </c>
      <c r="G406" s="8">
        <v>-79.8</v>
      </c>
      <c r="H406" s="8">
        <f t="shared" si="969"/>
        <v>100.39999999999999</v>
      </c>
      <c r="I406" s="8">
        <f>279.9-75</f>
        <v>204.89999999999998</v>
      </c>
      <c r="J406" s="8">
        <f t="shared" si="970"/>
        <v>305.29999999999995</v>
      </c>
      <c r="K406" s="8">
        <v>180.2</v>
      </c>
      <c r="L406" s="8"/>
      <c r="M406" s="8">
        <f t="shared" si="973"/>
        <v>180.2</v>
      </c>
      <c r="N406" s="8"/>
      <c r="O406" s="8">
        <f t="shared" si="974"/>
        <v>180.2</v>
      </c>
      <c r="P406" s="8"/>
      <c r="Q406" s="8">
        <f t="shared" si="971"/>
        <v>180.2</v>
      </c>
      <c r="R406" s="8">
        <v>180.2</v>
      </c>
      <c r="S406" s="8"/>
      <c r="T406" s="8">
        <f t="shared" si="975"/>
        <v>180.2</v>
      </c>
      <c r="U406" s="8"/>
      <c r="V406" s="8">
        <f t="shared" si="976"/>
        <v>180.2</v>
      </c>
    </row>
    <row r="407" spans="1:22" ht="31.5" outlineLevel="7" x14ac:dyDescent="0.25">
      <c r="A407" s="13" t="s">
        <v>505</v>
      </c>
      <c r="B407" s="13" t="s">
        <v>92</v>
      </c>
      <c r="C407" s="67" t="s">
        <v>93</v>
      </c>
      <c r="D407" s="8">
        <v>2196.5</v>
      </c>
      <c r="E407" s="8"/>
      <c r="F407" s="8">
        <f t="shared" si="972"/>
        <v>2196.5</v>
      </c>
      <c r="G407" s="8">
        <v>279.8</v>
      </c>
      <c r="H407" s="8">
        <f t="shared" si="969"/>
        <v>2476.3000000000002</v>
      </c>
      <c r="I407" s="8">
        <f>3.3+45.46077+10+33.3</f>
        <v>92.060769999999991</v>
      </c>
      <c r="J407" s="8">
        <f t="shared" si="970"/>
        <v>2568.3607700000002</v>
      </c>
      <c r="K407" s="8">
        <v>1980</v>
      </c>
      <c r="L407" s="8"/>
      <c r="M407" s="8">
        <f t="shared" si="973"/>
        <v>1980</v>
      </c>
      <c r="N407" s="8"/>
      <c r="O407" s="8">
        <f t="shared" si="974"/>
        <v>1980</v>
      </c>
      <c r="P407" s="8"/>
      <c r="Q407" s="8">
        <f t="shared" si="971"/>
        <v>1980</v>
      </c>
      <c r="R407" s="8">
        <v>2196.5</v>
      </c>
      <c r="S407" s="8"/>
      <c r="T407" s="8">
        <f t="shared" si="975"/>
        <v>2196.5</v>
      </c>
      <c r="U407" s="8"/>
      <c r="V407" s="8">
        <f t="shared" si="976"/>
        <v>2196.5</v>
      </c>
    </row>
    <row r="408" spans="1:22" ht="31.5" outlineLevel="7" x14ac:dyDescent="0.2">
      <c r="A408" s="5" t="s">
        <v>780</v>
      </c>
      <c r="B408" s="13"/>
      <c r="C408" s="23" t="s">
        <v>777</v>
      </c>
      <c r="D408" s="8"/>
      <c r="E408" s="8"/>
      <c r="F408" s="8"/>
      <c r="G408" s="8"/>
      <c r="H408" s="8"/>
      <c r="I408" s="4">
        <f t="shared" ref="E408:J410" si="977">I409</f>
        <v>266.66667000000001</v>
      </c>
      <c r="J408" s="4">
        <f t="shared" si="977"/>
        <v>266.66667000000001</v>
      </c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</row>
    <row r="409" spans="1:22" ht="31.5" outlineLevel="7" x14ac:dyDescent="0.2">
      <c r="A409" s="13" t="s">
        <v>780</v>
      </c>
      <c r="B409" s="13" t="s">
        <v>92</v>
      </c>
      <c r="C409" s="18" t="s">
        <v>93</v>
      </c>
      <c r="D409" s="8"/>
      <c r="E409" s="8"/>
      <c r="F409" s="8"/>
      <c r="G409" s="8"/>
      <c r="H409" s="8"/>
      <c r="I409" s="8">
        <v>266.66667000000001</v>
      </c>
      <c r="J409" s="8">
        <f t="shared" ref="J409" si="978">SUM(H409:I409)</f>
        <v>266.66667000000001</v>
      </c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</row>
    <row r="410" spans="1:22" ht="31.5" hidden="1" outlineLevel="5" x14ac:dyDescent="0.25">
      <c r="A410" s="5" t="s">
        <v>501</v>
      </c>
      <c r="B410" s="5"/>
      <c r="C410" s="69" t="s">
        <v>502</v>
      </c>
      <c r="D410" s="4">
        <f>D411</f>
        <v>780</v>
      </c>
      <c r="E410" s="4">
        <f t="shared" si="977"/>
        <v>0</v>
      </c>
      <c r="F410" s="4">
        <f t="shared" si="977"/>
        <v>780</v>
      </c>
      <c r="G410" s="4">
        <f t="shared" si="977"/>
        <v>0</v>
      </c>
      <c r="H410" s="4">
        <f t="shared" si="977"/>
        <v>780</v>
      </c>
      <c r="I410" s="4">
        <f t="shared" si="977"/>
        <v>0</v>
      </c>
      <c r="J410" s="4">
        <f t="shared" si="977"/>
        <v>780</v>
      </c>
      <c r="K410" s="4">
        <f>K411</f>
        <v>780</v>
      </c>
      <c r="L410" s="4">
        <f t="shared" ref="L410:Q410" si="979">L411</f>
        <v>0</v>
      </c>
      <c r="M410" s="4">
        <f t="shared" si="979"/>
        <v>780</v>
      </c>
      <c r="N410" s="4">
        <f t="shared" si="979"/>
        <v>0</v>
      </c>
      <c r="O410" s="4">
        <f t="shared" si="979"/>
        <v>780</v>
      </c>
      <c r="P410" s="4">
        <f t="shared" si="979"/>
        <v>0</v>
      </c>
      <c r="Q410" s="4">
        <f t="shared" si="979"/>
        <v>780</v>
      </c>
      <c r="R410" s="4">
        <f>R411</f>
        <v>780</v>
      </c>
      <c r="S410" s="4">
        <f t="shared" ref="S410:V410" si="980">S411</f>
        <v>0</v>
      </c>
      <c r="T410" s="4">
        <f t="shared" si="980"/>
        <v>780</v>
      </c>
      <c r="U410" s="4">
        <f t="shared" si="980"/>
        <v>0</v>
      </c>
      <c r="V410" s="4">
        <f t="shared" si="980"/>
        <v>780</v>
      </c>
    </row>
    <row r="411" spans="1:22" ht="15.75" hidden="1" outlineLevel="7" x14ac:dyDescent="0.25">
      <c r="A411" s="13" t="s">
        <v>501</v>
      </c>
      <c r="B411" s="13" t="s">
        <v>33</v>
      </c>
      <c r="C411" s="67" t="s">
        <v>34</v>
      </c>
      <c r="D411" s="8">
        <v>780</v>
      </c>
      <c r="E411" s="8"/>
      <c r="F411" s="8">
        <f t="shared" ref="F411" si="981">SUM(D411:E411)</f>
        <v>780</v>
      </c>
      <c r="G411" s="8"/>
      <c r="H411" s="8">
        <f t="shared" ref="H411" si="982">SUM(F411:G411)</f>
        <v>780</v>
      </c>
      <c r="I411" s="8"/>
      <c r="J411" s="8">
        <f t="shared" ref="J411" si="983">SUM(H411:I411)</f>
        <v>780</v>
      </c>
      <c r="K411" s="8">
        <v>780</v>
      </c>
      <c r="L411" s="8"/>
      <c r="M411" s="8">
        <f t="shared" ref="M411" si="984">SUM(K411:L411)</f>
        <v>780</v>
      </c>
      <c r="N411" s="8"/>
      <c r="O411" s="8">
        <f t="shared" ref="O411" si="985">SUM(M411:N411)</f>
        <v>780</v>
      </c>
      <c r="P411" s="8"/>
      <c r="Q411" s="8">
        <f t="shared" ref="Q411" si="986">SUM(O411:P411)</f>
        <v>780</v>
      </c>
      <c r="R411" s="8">
        <v>780</v>
      </c>
      <c r="S411" s="8"/>
      <c r="T411" s="8">
        <f t="shared" ref="T411" si="987">SUM(R411:S411)</f>
        <v>780</v>
      </c>
      <c r="U411" s="8"/>
      <c r="V411" s="8">
        <f t="shared" ref="V411" si="988">SUM(T411:U411)</f>
        <v>780</v>
      </c>
    </row>
    <row r="412" spans="1:22" ht="31.5" outlineLevel="4" collapsed="1" x14ac:dyDescent="0.25">
      <c r="A412" s="5" t="s">
        <v>507</v>
      </c>
      <c r="B412" s="5"/>
      <c r="C412" s="69" t="s">
        <v>610</v>
      </c>
      <c r="D412" s="4">
        <f>D415+D413</f>
        <v>0</v>
      </c>
      <c r="E412" s="4">
        <f t="shared" ref="E412" si="989">E415+E413</f>
        <v>0</v>
      </c>
      <c r="F412" s="4"/>
      <c r="G412" s="4">
        <f>G415+G413+G419</f>
        <v>2543.7894700000002</v>
      </c>
      <c r="H412" s="4">
        <f t="shared" ref="H412:V412" si="990">H415+H413+H419</f>
        <v>2543.7894700000002</v>
      </c>
      <c r="I412" s="4">
        <f>I415+I413+I419+I417</f>
        <v>133.88365999999999</v>
      </c>
      <c r="J412" s="4">
        <f t="shared" ref="J412:Q412" si="991">J415+J413+J419+J417</f>
        <v>2677.6731300000001</v>
      </c>
      <c r="K412" s="4">
        <f t="shared" si="991"/>
        <v>5360.4520499999999</v>
      </c>
      <c r="L412" s="4">
        <f t="shared" si="991"/>
        <v>0</v>
      </c>
      <c r="M412" s="4">
        <f t="shared" si="991"/>
        <v>2748.9495500000003</v>
      </c>
      <c r="N412" s="4">
        <f t="shared" si="991"/>
        <v>2717.26316</v>
      </c>
      <c r="O412" s="4">
        <f t="shared" si="991"/>
        <v>5466.2127099999998</v>
      </c>
      <c r="P412" s="4">
        <f t="shared" si="991"/>
        <v>143.01384999999999</v>
      </c>
      <c r="Q412" s="4">
        <f t="shared" si="991"/>
        <v>5609.2265600000001</v>
      </c>
      <c r="R412" s="4">
        <f t="shared" si="990"/>
        <v>0</v>
      </c>
      <c r="S412" s="4">
        <f t="shared" si="990"/>
        <v>0</v>
      </c>
      <c r="T412" s="4">
        <f t="shared" si="990"/>
        <v>0</v>
      </c>
      <c r="U412" s="4">
        <f t="shared" si="990"/>
        <v>7095.4</v>
      </c>
      <c r="V412" s="4">
        <f t="shared" si="990"/>
        <v>7095.4</v>
      </c>
    </row>
    <row r="413" spans="1:22" ht="63" hidden="1" outlineLevel="4" x14ac:dyDescent="0.25">
      <c r="A413" s="110" t="s">
        <v>510</v>
      </c>
      <c r="B413" s="110"/>
      <c r="C413" s="73" t="s">
        <v>636</v>
      </c>
      <c r="D413" s="54">
        <f>D414</f>
        <v>0</v>
      </c>
      <c r="E413" s="54">
        <f t="shared" ref="E413:I413" si="992">E414</f>
        <v>0</v>
      </c>
      <c r="F413" s="54"/>
      <c r="G413" s="54">
        <f t="shared" si="992"/>
        <v>0</v>
      </c>
      <c r="H413" s="54"/>
      <c r="I413" s="54">
        <f t="shared" si="992"/>
        <v>0</v>
      </c>
      <c r="J413" s="54"/>
      <c r="K413" s="54">
        <f t="shared" ref="K413:V419" si="993">K414</f>
        <v>137.44704999999999</v>
      </c>
      <c r="L413" s="54">
        <f t="shared" si="993"/>
        <v>0</v>
      </c>
      <c r="M413" s="54">
        <f t="shared" si="993"/>
        <v>137.44704999999999</v>
      </c>
      <c r="N413" s="54">
        <f t="shared" si="993"/>
        <v>0</v>
      </c>
      <c r="O413" s="54">
        <f t="shared" si="993"/>
        <v>137.44704999999999</v>
      </c>
      <c r="P413" s="54">
        <f t="shared" si="993"/>
        <v>0</v>
      </c>
      <c r="Q413" s="4">
        <f t="shared" si="993"/>
        <v>137.44704999999999</v>
      </c>
      <c r="R413" s="54">
        <f t="shared" si="993"/>
        <v>0</v>
      </c>
      <c r="S413" s="54">
        <f t="shared" si="993"/>
        <v>0</v>
      </c>
      <c r="T413" s="54">
        <f t="shared" si="993"/>
        <v>0</v>
      </c>
      <c r="U413" s="54">
        <f t="shared" si="993"/>
        <v>0</v>
      </c>
      <c r="V413" s="54">
        <f t="shared" si="993"/>
        <v>0</v>
      </c>
    </row>
    <row r="414" spans="1:22" ht="31.5" hidden="1" outlineLevel="4" x14ac:dyDescent="0.25">
      <c r="A414" s="112" t="s">
        <v>510</v>
      </c>
      <c r="B414" s="112" t="s">
        <v>92</v>
      </c>
      <c r="C414" s="74" t="s">
        <v>93</v>
      </c>
      <c r="D414" s="56"/>
      <c r="E414" s="8"/>
      <c r="F414" s="8"/>
      <c r="G414" s="8"/>
      <c r="H414" s="8"/>
      <c r="I414" s="8"/>
      <c r="J414" s="8"/>
      <c r="K414" s="57">
        <v>137.44704999999999</v>
      </c>
      <c r="L414" s="8"/>
      <c r="M414" s="8">
        <f t="shared" ref="M414" si="994">SUM(K414:L414)</f>
        <v>137.44704999999999</v>
      </c>
      <c r="N414" s="8"/>
      <c r="O414" s="8">
        <f t="shared" ref="O414" si="995">SUM(M414:N414)</f>
        <v>137.44704999999999</v>
      </c>
      <c r="P414" s="8"/>
      <c r="Q414" s="8">
        <f t="shared" ref="Q414" si="996">SUM(O414:P414)</f>
        <v>137.44704999999999</v>
      </c>
      <c r="R414" s="56"/>
      <c r="S414" s="8"/>
      <c r="T414" s="8"/>
      <c r="U414" s="8"/>
      <c r="V414" s="8">
        <f t="shared" ref="V414" si="997">SUM(T414:U414)</f>
        <v>0</v>
      </c>
    </row>
    <row r="415" spans="1:22" s="107" customFormat="1" ht="63" hidden="1" outlineLevel="5" x14ac:dyDescent="0.25">
      <c r="A415" s="47" t="s">
        <v>510</v>
      </c>
      <c r="B415" s="47"/>
      <c r="C415" s="70" t="s">
        <v>651</v>
      </c>
      <c r="D415" s="20">
        <f>D416</f>
        <v>0</v>
      </c>
      <c r="E415" s="20">
        <f t="shared" ref="E415:J419" si="998">E416</f>
        <v>0</v>
      </c>
      <c r="F415" s="20"/>
      <c r="G415" s="20">
        <f t="shared" si="998"/>
        <v>0</v>
      </c>
      <c r="H415" s="20">
        <f t="shared" si="998"/>
        <v>0</v>
      </c>
      <c r="I415" s="20">
        <f t="shared" si="998"/>
        <v>0</v>
      </c>
      <c r="J415" s="20">
        <f t="shared" si="998"/>
        <v>0</v>
      </c>
      <c r="K415" s="20">
        <f t="shared" si="993"/>
        <v>2611.5025000000001</v>
      </c>
      <c r="L415" s="20">
        <f t="shared" si="993"/>
        <v>0</v>
      </c>
      <c r="M415" s="20">
        <f t="shared" si="993"/>
        <v>2611.5025000000001</v>
      </c>
      <c r="N415" s="20">
        <f t="shared" si="993"/>
        <v>0</v>
      </c>
      <c r="O415" s="20">
        <f t="shared" si="993"/>
        <v>2611.5025000000001</v>
      </c>
      <c r="P415" s="20">
        <f t="shared" si="993"/>
        <v>0</v>
      </c>
      <c r="Q415" s="20">
        <f t="shared" si="993"/>
        <v>2611.5025000000001</v>
      </c>
      <c r="R415" s="20">
        <f t="shared" si="993"/>
        <v>0</v>
      </c>
      <c r="S415" s="20">
        <f t="shared" si="993"/>
        <v>0</v>
      </c>
      <c r="T415" s="20">
        <f t="shared" si="993"/>
        <v>0</v>
      </c>
      <c r="U415" s="20">
        <f t="shared" si="993"/>
        <v>7095.4</v>
      </c>
      <c r="V415" s="20">
        <f t="shared" si="993"/>
        <v>7095.4</v>
      </c>
    </row>
    <row r="416" spans="1:22" s="107" customFormat="1" ht="31.5" hidden="1" outlineLevel="7" x14ac:dyDescent="0.25">
      <c r="A416" s="46" t="s">
        <v>510</v>
      </c>
      <c r="B416" s="46" t="s">
        <v>92</v>
      </c>
      <c r="C416" s="72" t="s">
        <v>93</v>
      </c>
      <c r="D416" s="7"/>
      <c r="E416" s="8"/>
      <c r="F416" s="8"/>
      <c r="G416" s="8"/>
      <c r="H416" s="7">
        <f t="shared" ref="H416" si="999">SUM(F416:G416)</f>
        <v>0</v>
      </c>
      <c r="I416" s="8"/>
      <c r="J416" s="7">
        <f t="shared" ref="J416" si="1000">SUM(H416:I416)</f>
        <v>0</v>
      </c>
      <c r="K416" s="7">
        <v>2611.5025000000001</v>
      </c>
      <c r="L416" s="8"/>
      <c r="M416" s="7">
        <f t="shared" ref="M416" si="1001">SUM(K416:L416)</f>
        <v>2611.5025000000001</v>
      </c>
      <c r="N416" s="8"/>
      <c r="O416" s="7">
        <f t="shared" ref="O416" si="1002">SUM(M416:N416)</f>
        <v>2611.5025000000001</v>
      </c>
      <c r="P416" s="8"/>
      <c r="Q416" s="7">
        <f t="shared" ref="Q416" si="1003">SUM(O416:P416)</f>
        <v>2611.5025000000001</v>
      </c>
      <c r="R416" s="7"/>
      <c r="S416" s="8"/>
      <c r="T416" s="8"/>
      <c r="U416" s="7">
        <v>7095.4</v>
      </c>
      <c r="V416" s="7">
        <f t="shared" ref="V416" si="1004">SUM(T416:U416)</f>
        <v>7095.4</v>
      </c>
    </row>
    <row r="417" spans="1:22" s="107" customFormat="1" ht="47.25" outlineLevel="7" x14ac:dyDescent="0.2">
      <c r="A417" s="5" t="s">
        <v>712</v>
      </c>
      <c r="B417" s="5"/>
      <c r="C417" s="23" t="s">
        <v>786</v>
      </c>
      <c r="D417" s="7"/>
      <c r="E417" s="8"/>
      <c r="F417" s="8"/>
      <c r="G417" s="8"/>
      <c r="H417" s="7"/>
      <c r="I417" s="4">
        <f t="shared" si="998"/>
        <v>133.88365999999999</v>
      </c>
      <c r="J417" s="4">
        <f t="shared" si="998"/>
        <v>133.88365999999999</v>
      </c>
      <c r="K417" s="7"/>
      <c r="L417" s="8"/>
      <c r="M417" s="7"/>
      <c r="N417" s="8"/>
      <c r="O417" s="7"/>
      <c r="P417" s="4">
        <f t="shared" si="993"/>
        <v>143.01384999999999</v>
      </c>
      <c r="Q417" s="4">
        <f t="shared" si="993"/>
        <v>143.01384999999999</v>
      </c>
      <c r="R417" s="7"/>
      <c r="S417" s="8"/>
      <c r="T417" s="8"/>
      <c r="U417" s="7"/>
      <c r="V417" s="7"/>
    </row>
    <row r="418" spans="1:22" s="107" customFormat="1" ht="31.5" outlineLevel="7" x14ac:dyDescent="0.2">
      <c r="A418" s="13" t="s">
        <v>712</v>
      </c>
      <c r="B418" s="13" t="s">
        <v>92</v>
      </c>
      <c r="C418" s="18" t="s">
        <v>93</v>
      </c>
      <c r="D418" s="7"/>
      <c r="E418" s="8"/>
      <c r="F418" s="8"/>
      <c r="G418" s="8"/>
      <c r="H418" s="7"/>
      <c r="I418" s="8">
        <v>133.88365999999999</v>
      </c>
      <c r="J418" s="8">
        <f t="shared" ref="J418" si="1005">SUM(H418:I418)</f>
        <v>133.88365999999999</v>
      </c>
      <c r="K418" s="7"/>
      <c r="L418" s="8"/>
      <c r="M418" s="7"/>
      <c r="N418" s="8"/>
      <c r="O418" s="7"/>
      <c r="P418" s="8">
        <v>143.01384999999999</v>
      </c>
      <c r="Q418" s="8">
        <f t="shared" ref="Q418" si="1006">SUM(O418:P418)</f>
        <v>143.01384999999999</v>
      </c>
      <c r="R418" s="7"/>
      <c r="S418" s="8"/>
      <c r="T418" s="8"/>
      <c r="U418" s="7"/>
      <c r="V418" s="7"/>
    </row>
    <row r="419" spans="1:22" s="107" customFormat="1" ht="47.25" hidden="1" outlineLevel="7" x14ac:dyDescent="0.2">
      <c r="A419" s="47" t="s">
        <v>712</v>
      </c>
      <c r="B419" s="47"/>
      <c r="C419" s="45" t="s">
        <v>769</v>
      </c>
      <c r="D419" s="7"/>
      <c r="E419" s="8"/>
      <c r="F419" s="8"/>
      <c r="G419" s="20">
        <f t="shared" si="998"/>
        <v>2543.7894700000002</v>
      </c>
      <c r="H419" s="20">
        <f t="shared" si="998"/>
        <v>2543.7894700000002</v>
      </c>
      <c r="I419" s="20">
        <f t="shared" si="998"/>
        <v>0</v>
      </c>
      <c r="J419" s="20">
        <f t="shared" si="998"/>
        <v>2543.7894700000002</v>
      </c>
      <c r="K419" s="20">
        <f t="shared" si="993"/>
        <v>2611.5025000000001</v>
      </c>
      <c r="L419" s="20">
        <f t="shared" si="993"/>
        <v>0</v>
      </c>
      <c r="M419" s="20">
        <f t="shared" si="993"/>
        <v>0</v>
      </c>
      <c r="N419" s="20">
        <f t="shared" si="993"/>
        <v>2717.26316</v>
      </c>
      <c r="O419" s="20">
        <f t="shared" si="993"/>
        <v>2717.26316</v>
      </c>
      <c r="P419" s="20">
        <f t="shared" si="993"/>
        <v>0</v>
      </c>
      <c r="Q419" s="20">
        <f t="shared" si="993"/>
        <v>2717.26316</v>
      </c>
      <c r="R419" s="7"/>
      <c r="S419" s="8"/>
      <c r="T419" s="8"/>
      <c r="U419" s="8"/>
      <c r="V419" s="8"/>
    </row>
    <row r="420" spans="1:22" s="107" customFormat="1" ht="31.5" hidden="1" outlineLevel="7" x14ac:dyDescent="0.2">
      <c r="A420" s="46" t="s">
        <v>712</v>
      </c>
      <c r="B420" s="46" t="s">
        <v>92</v>
      </c>
      <c r="C420" s="50" t="s">
        <v>93</v>
      </c>
      <c r="D420" s="7"/>
      <c r="E420" s="8"/>
      <c r="F420" s="8"/>
      <c r="G420" s="7">
        <v>2543.7894700000002</v>
      </c>
      <c r="H420" s="7">
        <f t="shared" ref="H420" si="1007">SUM(F420:G420)</f>
        <v>2543.7894700000002</v>
      </c>
      <c r="I420" s="7"/>
      <c r="J420" s="7">
        <f t="shared" ref="J420" si="1008">SUM(H420:I420)</f>
        <v>2543.7894700000002</v>
      </c>
      <c r="K420" s="7">
        <v>2611.5025000000001</v>
      </c>
      <c r="L420" s="8"/>
      <c r="M420" s="7"/>
      <c r="N420" s="7">
        <v>2717.26316</v>
      </c>
      <c r="O420" s="7">
        <f t="shared" ref="O420" si="1009">SUM(M420:N420)</f>
        <v>2717.26316</v>
      </c>
      <c r="P420" s="7"/>
      <c r="Q420" s="7">
        <f t="shared" ref="Q420" si="1010">SUM(O420:P420)</f>
        <v>2717.26316</v>
      </c>
      <c r="R420" s="7"/>
      <c r="S420" s="8"/>
      <c r="T420" s="8"/>
      <c r="U420" s="8"/>
      <c r="V420" s="8"/>
    </row>
    <row r="421" spans="1:22" ht="31.5" hidden="1" outlineLevel="3" x14ac:dyDescent="0.25">
      <c r="A421" s="5" t="s">
        <v>492</v>
      </c>
      <c r="B421" s="5"/>
      <c r="C421" s="69" t="s">
        <v>493</v>
      </c>
      <c r="D421" s="4">
        <f>D422</f>
        <v>95170.099999999991</v>
      </c>
      <c r="E421" s="4">
        <f t="shared" ref="E421:J421" si="1011">E422</f>
        <v>0</v>
      </c>
      <c r="F421" s="4">
        <f t="shared" si="1011"/>
        <v>95170.099999999991</v>
      </c>
      <c r="G421" s="4">
        <f t="shared" si="1011"/>
        <v>-1063.8761999999999</v>
      </c>
      <c r="H421" s="4">
        <f t="shared" si="1011"/>
        <v>94106.223799999992</v>
      </c>
      <c r="I421" s="4">
        <f t="shared" si="1011"/>
        <v>0</v>
      </c>
      <c r="J421" s="4">
        <f t="shared" si="1011"/>
        <v>94106.223799999992</v>
      </c>
      <c r="K421" s="4">
        <f>K422</f>
        <v>90838.200000000012</v>
      </c>
      <c r="L421" s="4">
        <f t="shared" ref="L421:Q421" si="1012">L422</f>
        <v>0</v>
      </c>
      <c r="M421" s="4">
        <f t="shared" si="1012"/>
        <v>90838.200000000012</v>
      </c>
      <c r="N421" s="4">
        <f t="shared" si="1012"/>
        <v>0</v>
      </c>
      <c r="O421" s="4">
        <f t="shared" si="1012"/>
        <v>90838.200000000012</v>
      </c>
      <c r="P421" s="4">
        <f t="shared" si="1012"/>
        <v>0</v>
      </c>
      <c r="Q421" s="4">
        <f t="shared" si="1012"/>
        <v>90838.200000000012</v>
      </c>
      <c r="R421" s="4">
        <f>R422</f>
        <v>90606.5</v>
      </c>
      <c r="S421" s="4">
        <f t="shared" ref="S421:V421" si="1013">S422</f>
        <v>0</v>
      </c>
      <c r="T421" s="4">
        <f t="shared" si="1013"/>
        <v>90606.5</v>
      </c>
      <c r="U421" s="4">
        <f t="shared" si="1013"/>
        <v>0</v>
      </c>
      <c r="V421" s="4">
        <f t="shared" si="1013"/>
        <v>90606.5</v>
      </c>
    </row>
    <row r="422" spans="1:22" ht="31.5" hidden="1" outlineLevel="4" x14ac:dyDescent="0.25">
      <c r="A422" s="5" t="s">
        <v>494</v>
      </c>
      <c r="B422" s="5"/>
      <c r="C422" s="69" t="s">
        <v>57</v>
      </c>
      <c r="D422" s="4">
        <f>D423+D427+D429+D431</f>
        <v>95170.099999999991</v>
      </c>
      <c r="E422" s="4">
        <f t="shared" ref="E422:V422" si="1014">E423+E427+E429+E431</f>
        <v>0</v>
      </c>
      <c r="F422" s="4">
        <f t="shared" si="1014"/>
        <v>95170.099999999991</v>
      </c>
      <c r="G422" s="4">
        <f t="shared" si="1014"/>
        <v>-1063.8761999999999</v>
      </c>
      <c r="H422" s="4">
        <f t="shared" si="1014"/>
        <v>94106.223799999992</v>
      </c>
      <c r="I422" s="4">
        <f t="shared" ref="I422:J422" si="1015">I423+I427+I429+I431</f>
        <v>0</v>
      </c>
      <c r="J422" s="4">
        <f t="shared" si="1015"/>
        <v>94106.223799999992</v>
      </c>
      <c r="K422" s="4">
        <f t="shared" si="1014"/>
        <v>90838.200000000012</v>
      </c>
      <c r="L422" s="4">
        <f t="shared" si="1014"/>
        <v>0</v>
      </c>
      <c r="M422" s="4">
        <f t="shared" si="1014"/>
        <v>90838.200000000012</v>
      </c>
      <c r="N422" s="4">
        <f t="shared" si="1014"/>
        <v>0</v>
      </c>
      <c r="O422" s="4">
        <f t="shared" si="1014"/>
        <v>90838.200000000012</v>
      </c>
      <c r="P422" s="4">
        <f t="shared" si="1014"/>
        <v>0</v>
      </c>
      <c r="Q422" s="4">
        <f t="shared" si="1014"/>
        <v>90838.200000000012</v>
      </c>
      <c r="R422" s="4">
        <f t="shared" si="1014"/>
        <v>90606.5</v>
      </c>
      <c r="S422" s="4">
        <f t="shared" si="1014"/>
        <v>0</v>
      </c>
      <c r="T422" s="4">
        <f t="shared" si="1014"/>
        <v>90606.5</v>
      </c>
      <c r="U422" s="4">
        <f t="shared" si="1014"/>
        <v>0</v>
      </c>
      <c r="V422" s="4">
        <f t="shared" si="1014"/>
        <v>90606.5</v>
      </c>
    </row>
    <row r="423" spans="1:22" ht="15.75" hidden="1" outlineLevel="5" x14ac:dyDescent="0.25">
      <c r="A423" s="5" t="s">
        <v>513</v>
      </c>
      <c r="B423" s="5"/>
      <c r="C423" s="69" t="s">
        <v>59</v>
      </c>
      <c r="D423" s="4">
        <f>D424+D425+D426</f>
        <v>5056.1000000000004</v>
      </c>
      <c r="E423" s="4">
        <f t="shared" ref="E423:H423" si="1016">E424+E425+E426</f>
        <v>0</v>
      </c>
      <c r="F423" s="4">
        <f t="shared" si="1016"/>
        <v>5056.1000000000004</v>
      </c>
      <c r="G423" s="4">
        <f t="shared" si="1016"/>
        <v>0</v>
      </c>
      <c r="H423" s="4">
        <f t="shared" si="1016"/>
        <v>5056.1000000000004</v>
      </c>
      <c r="I423" s="4">
        <f t="shared" ref="I423:J423" si="1017">I424+I425+I426</f>
        <v>0</v>
      </c>
      <c r="J423" s="4">
        <f t="shared" si="1017"/>
        <v>5056.1000000000004</v>
      </c>
      <c r="K423" s="4">
        <f>K424+K425+K426</f>
        <v>4130.3999999999996</v>
      </c>
      <c r="L423" s="4">
        <f t="shared" ref="L423:Q423" si="1018">L424+L425+L426</f>
        <v>0</v>
      </c>
      <c r="M423" s="4">
        <f t="shared" si="1018"/>
        <v>4130.3999999999996</v>
      </c>
      <c r="N423" s="4">
        <f t="shared" si="1018"/>
        <v>0</v>
      </c>
      <c r="O423" s="4">
        <f t="shared" si="1018"/>
        <v>4130.3999999999996</v>
      </c>
      <c r="P423" s="4">
        <f t="shared" si="1018"/>
        <v>0</v>
      </c>
      <c r="Q423" s="4">
        <f t="shared" si="1018"/>
        <v>4130.3999999999996</v>
      </c>
      <c r="R423" s="4">
        <f>R424+R425+R426</f>
        <v>3898.7</v>
      </c>
      <c r="S423" s="4">
        <f t="shared" ref="S423:V423" si="1019">S424+S425+S426</f>
        <v>0</v>
      </c>
      <c r="T423" s="4">
        <f t="shared" si="1019"/>
        <v>3898.7</v>
      </c>
      <c r="U423" s="4">
        <f t="shared" si="1019"/>
        <v>0</v>
      </c>
      <c r="V423" s="4">
        <f t="shared" si="1019"/>
        <v>3898.7</v>
      </c>
    </row>
    <row r="424" spans="1:22" ht="47.25" hidden="1" outlineLevel="7" x14ac:dyDescent="0.25">
      <c r="A424" s="13" t="s">
        <v>513</v>
      </c>
      <c r="B424" s="13" t="s">
        <v>8</v>
      </c>
      <c r="C424" s="67" t="s">
        <v>9</v>
      </c>
      <c r="D424" s="8">
        <v>4876.5</v>
      </c>
      <c r="E424" s="8"/>
      <c r="F424" s="8">
        <f t="shared" ref="F424:F426" si="1020">SUM(D424:E424)</f>
        <v>4876.5</v>
      </c>
      <c r="G424" s="8">
        <v>-7.31053</v>
      </c>
      <c r="H424" s="8">
        <f t="shared" ref="H424:H426" si="1021">SUM(F424:G424)</f>
        <v>4869.1894700000003</v>
      </c>
      <c r="I424" s="8"/>
      <c r="J424" s="8">
        <f t="shared" ref="J424:J426" si="1022">SUM(H424:I424)</f>
        <v>4869.1894700000003</v>
      </c>
      <c r="K424" s="8">
        <v>3966.7</v>
      </c>
      <c r="L424" s="8"/>
      <c r="M424" s="8">
        <f t="shared" ref="M424:M425" si="1023">SUM(K424:L424)</f>
        <v>3966.7</v>
      </c>
      <c r="N424" s="8"/>
      <c r="O424" s="8">
        <f t="shared" ref="O424:O426" si="1024">SUM(M424:N424)</f>
        <v>3966.7</v>
      </c>
      <c r="P424" s="8"/>
      <c r="Q424" s="8">
        <f t="shared" ref="Q424:Q426" si="1025">SUM(O424:P424)</f>
        <v>3966.7</v>
      </c>
      <c r="R424" s="8">
        <v>3735</v>
      </c>
      <c r="S424" s="8"/>
      <c r="T424" s="8">
        <f t="shared" ref="T424:T425" si="1026">SUM(R424:S424)</f>
        <v>3735</v>
      </c>
      <c r="U424" s="8"/>
      <c r="V424" s="8">
        <f t="shared" ref="V424:V426" si="1027">SUM(T424:U424)</f>
        <v>3735</v>
      </c>
    </row>
    <row r="425" spans="1:22" ht="31.5" hidden="1" outlineLevel="7" x14ac:dyDescent="0.25">
      <c r="A425" s="13" t="s">
        <v>513</v>
      </c>
      <c r="B425" s="13" t="s">
        <v>11</v>
      </c>
      <c r="C425" s="67" t="s">
        <v>12</v>
      </c>
      <c r="D425" s="8">
        <v>178.6</v>
      </c>
      <c r="E425" s="8"/>
      <c r="F425" s="8">
        <f t="shared" si="1020"/>
        <v>178.6</v>
      </c>
      <c r="G425" s="8">
        <v>7.31053</v>
      </c>
      <c r="H425" s="8">
        <f t="shared" si="1021"/>
        <v>185.91052999999999</v>
      </c>
      <c r="I425" s="8"/>
      <c r="J425" s="8">
        <f t="shared" si="1022"/>
        <v>185.91052999999999</v>
      </c>
      <c r="K425" s="8">
        <v>163.69999999999999</v>
      </c>
      <c r="L425" s="8"/>
      <c r="M425" s="8">
        <f t="shared" si="1023"/>
        <v>163.69999999999999</v>
      </c>
      <c r="N425" s="8"/>
      <c r="O425" s="8">
        <f t="shared" si="1024"/>
        <v>163.69999999999999</v>
      </c>
      <c r="P425" s="8"/>
      <c r="Q425" s="8">
        <f t="shared" si="1025"/>
        <v>163.69999999999999</v>
      </c>
      <c r="R425" s="8">
        <v>163.69999999999999</v>
      </c>
      <c r="S425" s="8"/>
      <c r="T425" s="8">
        <f t="shared" si="1026"/>
        <v>163.69999999999999</v>
      </c>
      <c r="U425" s="8"/>
      <c r="V425" s="8">
        <f t="shared" si="1027"/>
        <v>163.69999999999999</v>
      </c>
    </row>
    <row r="426" spans="1:22" ht="15.75" hidden="1" outlineLevel="7" x14ac:dyDescent="0.25">
      <c r="A426" s="13" t="s">
        <v>513</v>
      </c>
      <c r="B426" s="13" t="s">
        <v>27</v>
      </c>
      <c r="C426" s="67" t="s">
        <v>28</v>
      </c>
      <c r="D426" s="8">
        <v>1</v>
      </c>
      <c r="E426" s="8"/>
      <c r="F426" s="8">
        <f t="shared" si="1020"/>
        <v>1</v>
      </c>
      <c r="G426" s="8"/>
      <c r="H426" s="8">
        <f t="shared" si="1021"/>
        <v>1</v>
      </c>
      <c r="I426" s="8"/>
      <c r="J426" s="8">
        <f t="shared" si="1022"/>
        <v>1</v>
      </c>
      <c r="K426" s="8"/>
      <c r="L426" s="8"/>
      <c r="M426" s="8"/>
      <c r="N426" s="8"/>
      <c r="O426" s="8">
        <f t="shared" si="1024"/>
        <v>0</v>
      </c>
      <c r="P426" s="8"/>
      <c r="Q426" s="8">
        <f t="shared" si="1025"/>
        <v>0</v>
      </c>
      <c r="R426" s="8"/>
      <c r="S426" s="8"/>
      <c r="T426" s="8"/>
      <c r="U426" s="8"/>
      <c r="V426" s="8">
        <f t="shared" si="1027"/>
        <v>0</v>
      </c>
    </row>
    <row r="427" spans="1:22" ht="15.75" hidden="1" outlineLevel="5" x14ac:dyDescent="0.25">
      <c r="A427" s="5" t="s">
        <v>495</v>
      </c>
      <c r="B427" s="5"/>
      <c r="C427" s="69" t="s">
        <v>417</v>
      </c>
      <c r="D427" s="4">
        <f>D428</f>
        <v>37449.800000000003</v>
      </c>
      <c r="E427" s="4">
        <f t="shared" ref="E427:J427" si="1028">E428</f>
        <v>0</v>
      </c>
      <c r="F427" s="4">
        <f t="shared" si="1028"/>
        <v>37449.800000000003</v>
      </c>
      <c r="G427" s="4">
        <f t="shared" si="1028"/>
        <v>29.5</v>
      </c>
      <c r="H427" s="4">
        <f t="shared" si="1028"/>
        <v>37479.300000000003</v>
      </c>
      <c r="I427" s="4">
        <f t="shared" si="1028"/>
        <v>0</v>
      </c>
      <c r="J427" s="4">
        <f t="shared" si="1028"/>
        <v>37479.300000000003</v>
      </c>
      <c r="K427" s="4">
        <f>K428</f>
        <v>36702.800000000003</v>
      </c>
      <c r="L427" s="4">
        <f t="shared" ref="L427:Q427" si="1029">L428</f>
        <v>0</v>
      </c>
      <c r="M427" s="4">
        <f t="shared" si="1029"/>
        <v>36702.800000000003</v>
      </c>
      <c r="N427" s="4">
        <f t="shared" si="1029"/>
        <v>0</v>
      </c>
      <c r="O427" s="4">
        <f t="shared" si="1029"/>
        <v>36702.800000000003</v>
      </c>
      <c r="P427" s="4">
        <f t="shared" si="1029"/>
        <v>0</v>
      </c>
      <c r="Q427" s="4">
        <f t="shared" si="1029"/>
        <v>36702.800000000003</v>
      </c>
      <c r="R427" s="4">
        <f>R428</f>
        <v>36702.800000000003</v>
      </c>
      <c r="S427" s="4">
        <f t="shared" ref="S427:V427" si="1030">S428</f>
        <v>0</v>
      </c>
      <c r="T427" s="4">
        <f t="shared" si="1030"/>
        <v>36702.800000000003</v>
      </c>
      <c r="U427" s="4">
        <f t="shared" si="1030"/>
        <v>0</v>
      </c>
      <c r="V427" s="4">
        <f t="shared" si="1030"/>
        <v>36702.800000000003</v>
      </c>
    </row>
    <row r="428" spans="1:22" ht="31.5" hidden="1" outlineLevel="7" x14ac:dyDescent="0.25">
      <c r="A428" s="13" t="s">
        <v>495</v>
      </c>
      <c r="B428" s="13" t="s">
        <v>92</v>
      </c>
      <c r="C428" s="67" t="s">
        <v>93</v>
      </c>
      <c r="D428" s="8">
        <f>14807+22642.8</f>
        <v>37449.800000000003</v>
      </c>
      <c r="E428" s="8"/>
      <c r="F428" s="8">
        <f t="shared" ref="F428" si="1031">SUM(D428:E428)</f>
        <v>37449.800000000003</v>
      </c>
      <c r="G428" s="8">
        <v>29.5</v>
      </c>
      <c r="H428" s="8">
        <f t="shared" ref="H428" si="1032">SUM(F428:G428)</f>
        <v>37479.300000000003</v>
      </c>
      <c r="I428" s="8"/>
      <c r="J428" s="8">
        <f t="shared" ref="J428" si="1033">SUM(H428:I428)</f>
        <v>37479.300000000003</v>
      </c>
      <c r="K428" s="8">
        <f>14060+22642.8</f>
        <v>36702.800000000003</v>
      </c>
      <c r="L428" s="8"/>
      <c r="M428" s="8">
        <f t="shared" ref="M428" si="1034">SUM(K428:L428)</f>
        <v>36702.800000000003</v>
      </c>
      <c r="N428" s="8"/>
      <c r="O428" s="8">
        <f t="shared" ref="O428" si="1035">SUM(M428:N428)</f>
        <v>36702.800000000003</v>
      </c>
      <c r="P428" s="8"/>
      <c r="Q428" s="8">
        <f t="shared" ref="Q428" si="1036">SUM(O428:P428)</f>
        <v>36702.800000000003</v>
      </c>
      <c r="R428" s="8">
        <f>14060+22642.8</f>
        <v>36702.800000000003</v>
      </c>
      <c r="S428" s="8"/>
      <c r="T428" s="8">
        <f t="shared" ref="T428" si="1037">SUM(R428:S428)</f>
        <v>36702.800000000003</v>
      </c>
      <c r="U428" s="8"/>
      <c r="V428" s="8">
        <f t="shared" ref="V428" si="1038">SUM(T428:U428)</f>
        <v>36702.800000000003</v>
      </c>
    </row>
    <row r="429" spans="1:22" ht="31.5" hidden="1" outlineLevel="5" x14ac:dyDescent="0.25">
      <c r="A429" s="5" t="s">
        <v>496</v>
      </c>
      <c r="B429" s="5"/>
      <c r="C429" s="69" t="s">
        <v>557</v>
      </c>
      <c r="D429" s="4">
        <f t="shared" ref="D429:V429" si="1039">D430</f>
        <v>52126</v>
      </c>
      <c r="E429" s="4">
        <f t="shared" si="1039"/>
        <v>0</v>
      </c>
      <c r="F429" s="4">
        <f t="shared" si="1039"/>
        <v>52126</v>
      </c>
      <c r="G429" s="4">
        <f t="shared" si="1039"/>
        <v>-1093.3761999999999</v>
      </c>
      <c r="H429" s="4">
        <f t="shared" si="1039"/>
        <v>51032.623800000001</v>
      </c>
      <c r="I429" s="4">
        <f t="shared" si="1039"/>
        <v>0</v>
      </c>
      <c r="J429" s="4">
        <f t="shared" si="1039"/>
        <v>51032.623800000001</v>
      </c>
      <c r="K429" s="4">
        <f t="shared" si="1039"/>
        <v>49520</v>
      </c>
      <c r="L429" s="4">
        <f t="shared" si="1039"/>
        <v>0</v>
      </c>
      <c r="M429" s="4">
        <f t="shared" si="1039"/>
        <v>49520</v>
      </c>
      <c r="N429" s="4">
        <f t="shared" si="1039"/>
        <v>0</v>
      </c>
      <c r="O429" s="4">
        <f t="shared" si="1039"/>
        <v>49520</v>
      </c>
      <c r="P429" s="4">
        <f t="shared" si="1039"/>
        <v>0</v>
      </c>
      <c r="Q429" s="4">
        <f t="shared" si="1039"/>
        <v>49520</v>
      </c>
      <c r="R429" s="4">
        <f t="shared" si="1039"/>
        <v>49520</v>
      </c>
      <c r="S429" s="4">
        <f t="shared" si="1039"/>
        <v>0</v>
      </c>
      <c r="T429" s="4">
        <f t="shared" si="1039"/>
        <v>49520</v>
      </c>
      <c r="U429" s="4">
        <f t="shared" si="1039"/>
        <v>0</v>
      </c>
      <c r="V429" s="4">
        <f t="shared" si="1039"/>
        <v>49520</v>
      </c>
    </row>
    <row r="430" spans="1:22" ht="31.5" hidden="1" outlineLevel="7" x14ac:dyDescent="0.25">
      <c r="A430" s="13" t="s">
        <v>496</v>
      </c>
      <c r="B430" s="13" t="s">
        <v>92</v>
      </c>
      <c r="C430" s="67" t="s">
        <v>93</v>
      </c>
      <c r="D430" s="8">
        <f>52121.5+4.5</f>
        <v>52126</v>
      </c>
      <c r="E430" s="8"/>
      <c r="F430" s="8">
        <f t="shared" ref="F430" si="1040">SUM(D430:E430)</f>
        <v>52126</v>
      </c>
      <c r="G430" s="8">
        <f>-29.5-1063.8762</f>
        <v>-1093.3761999999999</v>
      </c>
      <c r="H430" s="8">
        <f t="shared" ref="H430" si="1041">SUM(F430:G430)</f>
        <v>51032.623800000001</v>
      </c>
      <c r="I430" s="8"/>
      <c r="J430" s="8">
        <f t="shared" ref="J430" si="1042">SUM(H430:I430)</f>
        <v>51032.623800000001</v>
      </c>
      <c r="K430" s="8">
        <v>49520</v>
      </c>
      <c r="L430" s="8"/>
      <c r="M430" s="8">
        <f t="shared" ref="M430" si="1043">SUM(K430:L430)</f>
        <v>49520</v>
      </c>
      <c r="N430" s="8"/>
      <c r="O430" s="8">
        <f t="shared" ref="O430" si="1044">SUM(M430:N430)</f>
        <v>49520</v>
      </c>
      <c r="P430" s="8"/>
      <c r="Q430" s="8">
        <f t="shared" ref="Q430" si="1045">SUM(O430:P430)</f>
        <v>49520</v>
      </c>
      <c r="R430" s="8">
        <v>49520</v>
      </c>
      <c r="S430" s="8"/>
      <c r="T430" s="8">
        <f t="shared" ref="T430" si="1046">SUM(R430:S430)</f>
        <v>49520</v>
      </c>
      <c r="U430" s="8"/>
      <c r="V430" s="8">
        <f t="shared" ref="V430" si="1047">SUM(T430:U430)</f>
        <v>49520</v>
      </c>
    </row>
    <row r="431" spans="1:22" ht="31.5" hidden="1" outlineLevel="5" x14ac:dyDescent="0.25">
      <c r="A431" s="5" t="s">
        <v>497</v>
      </c>
      <c r="B431" s="5"/>
      <c r="C431" s="69" t="s">
        <v>498</v>
      </c>
      <c r="D431" s="4">
        <f>D432</f>
        <v>538.20000000000005</v>
      </c>
      <c r="E431" s="4">
        <f t="shared" ref="E431:J431" si="1048">E432</f>
        <v>0</v>
      </c>
      <c r="F431" s="4">
        <f t="shared" si="1048"/>
        <v>538.20000000000005</v>
      </c>
      <c r="G431" s="4">
        <f t="shared" si="1048"/>
        <v>0</v>
      </c>
      <c r="H431" s="4">
        <f t="shared" si="1048"/>
        <v>538.20000000000005</v>
      </c>
      <c r="I431" s="4">
        <f t="shared" si="1048"/>
        <v>0</v>
      </c>
      <c r="J431" s="4">
        <f t="shared" si="1048"/>
        <v>538.20000000000005</v>
      </c>
      <c r="K431" s="4">
        <f>K432</f>
        <v>485</v>
      </c>
      <c r="L431" s="4">
        <f t="shared" ref="L431:Q431" si="1049">L432</f>
        <v>0</v>
      </c>
      <c r="M431" s="4">
        <f t="shared" si="1049"/>
        <v>485</v>
      </c>
      <c r="N431" s="4">
        <f t="shared" si="1049"/>
        <v>0</v>
      </c>
      <c r="O431" s="4">
        <f t="shared" si="1049"/>
        <v>485</v>
      </c>
      <c r="P431" s="4">
        <f t="shared" si="1049"/>
        <v>0</v>
      </c>
      <c r="Q431" s="4">
        <f t="shared" si="1049"/>
        <v>485</v>
      </c>
      <c r="R431" s="4">
        <f>R432</f>
        <v>485</v>
      </c>
      <c r="S431" s="4">
        <f t="shared" ref="S431:V431" si="1050">S432</f>
        <v>0</v>
      </c>
      <c r="T431" s="4">
        <f t="shared" si="1050"/>
        <v>485</v>
      </c>
      <c r="U431" s="4">
        <f t="shared" si="1050"/>
        <v>0</v>
      </c>
      <c r="V431" s="4">
        <f t="shared" si="1050"/>
        <v>485</v>
      </c>
    </row>
    <row r="432" spans="1:22" ht="31.5" hidden="1" outlineLevel="7" x14ac:dyDescent="0.25">
      <c r="A432" s="13" t="s">
        <v>497</v>
      </c>
      <c r="B432" s="13" t="s">
        <v>92</v>
      </c>
      <c r="C432" s="67" t="s">
        <v>93</v>
      </c>
      <c r="D432" s="8">
        <v>538.20000000000005</v>
      </c>
      <c r="E432" s="8"/>
      <c r="F432" s="8">
        <f t="shared" ref="F432" si="1051">SUM(D432:E432)</f>
        <v>538.20000000000005</v>
      </c>
      <c r="G432" s="8"/>
      <c r="H432" s="8">
        <f t="shared" ref="H432" si="1052">SUM(F432:G432)</f>
        <v>538.20000000000005</v>
      </c>
      <c r="I432" s="8"/>
      <c r="J432" s="8">
        <f t="shared" ref="J432" si="1053">SUM(H432:I432)</f>
        <v>538.20000000000005</v>
      </c>
      <c r="K432" s="8">
        <v>485</v>
      </c>
      <c r="L432" s="8"/>
      <c r="M432" s="8">
        <f t="shared" ref="M432" si="1054">SUM(K432:L432)</f>
        <v>485</v>
      </c>
      <c r="N432" s="8"/>
      <c r="O432" s="8">
        <f t="shared" ref="O432" si="1055">SUM(M432:N432)</f>
        <v>485</v>
      </c>
      <c r="P432" s="8"/>
      <c r="Q432" s="8">
        <f t="shared" ref="Q432" si="1056">SUM(O432:P432)</f>
        <v>485</v>
      </c>
      <c r="R432" s="8">
        <v>485</v>
      </c>
      <c r="S432" s="8"/>
      <c r="T432" s="8">
        <f t="shared" ref="T432" si="1057">SUM(R432:S432)</f>
        <v>485</v>
      </c>
      <c r="U432" s="8"/>
      <c r="V432" s="8">
        <f t="shared" ref="V432" si="1058">SUM(T432:U432)</f>
        <v>485</v>
      </c>
    </row>
    <row r="433" spans="1:22" ht="31.5" outlineLevel="2" collapsed="1" x14ac:dyDescent="0.25">
      <c r="A433" s="5" t="s">
        <v>84</v>
      </c>
      <c r="B433" s="5"/>
      <c r="C433" s="69" t="s">
        <v>85</v>
      </c>
      <c r="D433" s="4">
        <f>D434+D445+D451+D455</f>
        <v>6267.701</v>
      </c>
      <c r="E433" s="4">
        <f t="shared" ref="E433:V433" si="1059">E434+E445+E451+E455</f>
        <v>1306</v>
      </c>
      <c r="F433" s="4">
        <f t="shared" si="1059"/>
        <v>7573.701</v>
      </c>
      <c r="G433" s="4">
        <f t="shared" si="1059"/>
        <v>1080.72855</v>
      </c>
      <c r="H433" s="4">
        <f t="shared" si="1059"/>
        <v>8654.4295499999989</v>
      </c>
      <c r="I433" s="4">
        <f t="shared" ref="I433:J433" si="1060">I434+I445+I451+I455</f>
        <v>621.49476000000004</v>
      </c>
      <c r="J433" s="4">
        <f t="shared" si="1060"/>
        <v>9275.9243100000003</v>
      </c>
      <c r="K433" s="4">
        <f t="shared" si="1059"/>
        <v>5510.7</v>
      </c>
      <c r="L433" s="4">
        <f t="shared" si="1059"/>
        <v>1306</v>
      </c>
      <c r="M433" s="4">
        <f t="shared" si="1059"/>
        <v>6816.7</v>
      </c>
      <c r="N433" s="4">
        <f t="shared" si="1059"/>
        <v>0</v>
      </c>
      <c r="O433" s="4">
        <f t="shared" si="1059"/>
        <v>6816.7</v>
      </c>
      <c r="P433" s="4">
        <f t="shared" si="1059"/>
        <v>0</v>
      </c>
      <c r="Q433" s="4">
        <f t="shared" si="1059"/>
        <v>6816.7</v>
      </c>
      <c r="R433" s="4">
        <f t="shared" si="1059"/>
        <v>5510.7</v>
      </c>
      <c r="S433" s="4">
        <f t="shared" si="1059"/>
        <v>1100</v>
      </c>
      <c r="T433" s="4">
        <f t="shared" si="1059"/>
        <v>6610.7</v>
      </c>
      <c r="U433" s="4">
        <f t="shared" si="1059"/>
        <v>0</v>
      </c>
      <c r="V433" s="4">
        <f t="shared" si="1059"/>
        <v>6610.7</v>
      </c>
    </row>
    <row r="434" spans="1:22" ht="31.5" outlineLevel="3" x14ac:dyDescent="0.25">
      <c r="A434" s="5" t="s">
        <v>86</v>
      </c>
      <c r="B434" s="5"/>
      <c r="C434" s="69" t="s">
        <v>87</v>
      </c>
      <c r="D434" s="4">
        <f t="shared" ref="D434:V435" si="1061">D435</f>
        <v>2425</v>
      </c>
      <c r="E434" s="4">
        <f t="shared" si="1061"/>
        <v>1306</v>
      </c>
      <c r="F434" s="4">
        <f t="shared" si="1061"/>
        <v>3731</v>
      </c>
      <c r="G434" s="4">
        <f t="shared" si="1061"/>
        <v>1080.72855</v>
      </c>
      <c r="H434" s="4">
        <f t="shared" si="1061"/>
        <v>4811.7285499999998</v>
      </c>
      <c r="I434" s="4">
        <f t="shared" si="1061"/>
        <v>621.49476000000004</v>
      </c>
      <c r="J434" s="4">
        <f t="shared" si="1061"/>
        <v>5433.2233100000003</v>
      </c>
      <c r="K434" s="4">
        <f t="shared" si="1061"/>
        <v>2140</v>
      </c>
      <c r="L434" s="4">
        <f t="shared" si="1061"/>
        <v>1306</v>
      </c>
      <c r="M434" s="4">
        <f t="shared" si="1061"/>
        <v>3446</v>
      </c>
      <c r="N434" s="4">
        <f t="shared" si="1061"/>
        <v>0</v>
      </c>
      <c r="O434" s="4">
        <f t="shared" si="1061"/>
        <v>3446</v>
      </c>
      <c r="P434" s="4">
        <f t="shared" si="1061"/>
        <v>0</v>
      </c>
      <c r="Q434" s="4">
        <f t="shared" si="1061"/>
        <v>3446</v>
      </c>
      <c r="R434" s="4">
        <f t="shared" si="1061"/>
        <v>2140</v>
      </c>
      <c r="S434" s="4">
        <f t="shared" si="1061"/>
        <v>1100</v>
      </c>
      <c r="T434" s="4">
        <f t="shared" si="1061"/>
        <v>3240</v>
      </c>
      <c r="U434" s="4">
        <f t="shared" si="1061"/>
        <v>0</v>
      </c>
      <c r="V434" s="4">
        <f t="shared" si="1061"/>
        <v>3240</v>
      </c>
    </row>
    <row r="435" spans="1:22" ht="31.5" outlineLevel="4" x14ac:dyDescent="0.25">
      <c r="A435" s="5" t="s">
        <v>88</v>
      </c>
      <c r="B435" s="5"/>
      <c r="C435" s="69" t="s">
        <v>89</v>
      </c>
      <c r="D435" s="4">
        <f t="shared" si="1061"/>
        <v>2425</v>
      </c>
      <c r="E435" s="4">
        <f>E436+E439</f>
        <v>1306</v>
      </c>
      <c r="F435" s="4">
        <f t="shared" ref="F435" si="1062">F436+F439</f>
        <v>3731</v>
      </c>
      <c r="G435" s="4">
        <f>G436+G439+G441+G443</f>
        <v>1080.72855</v>
      </c>
      <c r="H435" s="4">
        <f t="shared" ref="H435:V435" si="1063">H436+H439+H441+H443</f>
        <v>4811.7285499999998</v>
      </c>
      <c r="I435" s="4">
        <f>I436+I439+I441+I443</f>
        <v>621.49476000000004</v>
      </c>
      <c r="J435" s="4">
        <f t="shared" ref="J435" si="1064">J436+J439+J441+J443</f>
        <v>5433.2233100000003</v>
      </c>
      <c r="K435" s="4">
        <f t="shared" si="1063"/>
        <v>2140</v>
      </c>
      <c r="L435" s="4">
        <f t="shared" si="1063"/>
        <v>1306</v>
      </c>
      <c r="M435" s="4">
        <f t="shared" si="1063"/>
        <v>3446</v>
      </c>
      <c r="N435" s="4">
        <f t="shared" si="1063"/>
        <v>0</v>
      </c>
      <c r="O435" s="4">
        <f t="shared" si="1063"/>
        <v>3446</v>
      </c>
      <c r="P435" s="4">
        <f>P436+P439+P441+P443</f>
        <v>0</v>
      </c>
      <c r="Q435" s="4">
        <f t="shared" ref="Q435" si="1065">Q436+Q439+Q441+Q443</f>
        <v>3446</v>
      </c>
      <c r="R435" s="4">
        <f t="shared" si="1063"/>
        <v>2140</v>
      </c>
      <c r="S435" s="4">
        <f t="shared" si="1063"/>
        <v>1100</v>
      </c>
      <c r="T435" s="4">
        <f t="shared" si="1063"/>
        <v>3240</v>
      </c>
      <c r="U435" s="4">
        <f t="shared" si="1063"/>
        <v>0</v>
      </c>
      <c r="V435" s="4">
        <f t="shared" si="1063"/>
        <v>3240</v>
      </c>
    </row>
    <row r="436" spans="1:22" ht="31.5" hidden="1" outlineLevel="5" x14ac:dyDescent="0.25">
      <c r="A436" s="5" t="s">
        <v>90</v>
      </c>
      <c r="B436" s="5"/>
      <c r="C436" s="69" t="s">
        <v>91</v>
      </c>
      <c r="D436" s="4">
        <f>D437+D438</f>
        <v>2425</v>
      </c>
      <c r="E436" s="4">
        <f t="shared" ref="E436:H436" si="1066">E437+E438</f>
        <v>0</v>
      </c>
      <c r="F436" s="4">
        <f t="shared" si="1066"/>
        <v>2425</v>
      </c>
      <c r="G436" s="4">
        <f t="shared" si="1066"/>
        <v>0</v>
      </c>
      <c r="H436" s="4">
        <f t="shared" si="1066"/>
        <v>2425</v>
      </c>
      <c r="I436" s="4">
        <f t="shared" ref="I436:J436" si="1067">I437+I438</f>
        <v>0</v>
      </c>
      <c r="J436" s="4">
        <f t="shared" si="1067"/>
        <v>2425</v>
      </c>
      <c r="K436" s="4">
        <f>K437+K438</f>
        <v>2140</v>
      </c>
      <c r="L436" s="4">
        <f t="shared" ref="L436:Q436" si="1068">L437+L438</f>
        <v>0</v>
      </c>
      <c r="M436" s="4">
        <f t="shared" si="1068"/>
        <v>2140</v>
      </c>
      <c r="N436" s="4">
        <f t="shared" si="1068"/>
        <v>0</v>
      </c>
      <c r="O436" s="4">
        <f t="shared" si="1068"/>
        <v>2140</v>
      </c>
      <c r="P436" s="4">
        <f t="shared" si="1068"/>
        <v>0</v>
      </c>
      <c r="Q436" s="4">
        <f t="shared" si="1068"/>
        <v>2140</v>
      </c>
      <c r="R436" s="4">
        <f>R437+R438</f>
        <v>2140</v>
      </c>
      <c r="S436" s="4">
        <f t="shared" ref="S436:V436" si="1069">S437+S438</f>
        <v>0</v>
      </c>
      <c r="T436" s="4">
        <f t="shared" si="1069"/>
        <v>2140</v>
      </c>
      <c r="U436" s="4">
        <f t="shared" si="1069"/>
        <v>0</v>
      </c>
      <c r="V436" s="4">
        <f t="shared" si="1069"/>
        <v>2140</v>
      </c>
    </row>
    <row r="437" spans="1:22" ht="31.5" hidden="1" outlineLevel="7" x14ac:dyDescent="0.25">
      <c r="A437" s="13" t="s">
        <v>90</v>
      </c>
      <c r="B437" s="13" t="s">
        <v>11</v>
      </c>
      <c r="C437" s="67" t="s">
        <v>12</v>
      </c>
      <c r="D437" s="8">
        <v>50</v>
      </c>
      <c r="E437" s="8"/>
      <c r="F437" s="8">
        <f t="shared" ref="F437:F438" si="1070">SUM(D437:E437)</f>
        <v>50</v>
      </c>
      <c r="G437" s="8"/>
      <c r="H437" s="8">
        <f t="shared" ref="H437:H438" si="1071">SUM(F437:G437)</f>
        <v>50</v>
      </c>
      <c r="I437" s="8"/>
      <c r="J437" s="8">
        <f t="shared" ref="J437:J438" si="1072">SUM(H437:I437)</f>
        <v>50</v>
      </c>
      <c r="K437" s="8">
        <v>40</v>
      </c>
      <c r="L437" s="8"/>
      <c r="M437" s="8">
        <f t="shared" ref="M437:M438" si="1073">SUM(K437:L437)</f>
        <v>40</v>
      </c>
      <c r="N437" s="8"/>
      <c r="O437" s="8">
        <f t="shared" ref="O437:O438" si="1074">SUM(M437:N437)</f>
        <v>40</v>
      </c>
      <c r="P437" s="8"/>
      <c r="Q437" s="8">
        <f t="shared" ref="Q437:Q438" si="1075">SUM(O437:P437)</f>
        <v>40</v>
      </c>
      <c r="R437" s="8">
        <v>40</v>
      </c>
      <c r="S437" s="8"/>
      <c r="T437" s="8">
        <f t="shared" ref="T437:T438" si="1076">SUM(R437:S437)</f>
        <v>40</v>
      </c>
      <c r="U437" s="8"/>
      <c r="V437" s="8">
        <f t="shared" ref="V437:V438" si="1077">SUM(T437:U437)</f>
        <v>40</v>
      </c>
    </row>
    <row r="438" spans="1:22" ht="31.5" hidden="1" outlineLevel="7" x14ac:dyDescent="0.25">
      <c r="A438" s="13" t="s">
        <v>90</v>
      </c>
      <c r="B438" s="13" t="s">
        <v>92</v>
      </c>
      <c r="C438" s="67" t="s">
        <v>93</v>
      </c>
      <c r="D438" s="8">
        <v>2375</v>
      </c>
      <c r="E438" s="8"/>
      <c r="F438" s="8">
        <f t="shared" si="1070"/>
        <v>2375</v>
      </c>
      <c r="G438" s="8"/>
      <c r="H438" s="8">
        <f t="shared" si="1071"/>
        <v>2375</v>
      </c>
      <c r="I438" s="8"/>
      <c r="J438" s="8">
        <f t="shared" si="1072"/>
        <v>2375</v>
      </c>
      <c r="K438" s="8">
        <v>2100</v>
      </c>
      <c r="L438" s="8"/>
      <c r="M438" s="8">
        <f t="shared" si="1073"/>
        <v>2100</v>
      </c>
      <c r="N438" s="8"/>
      <c r="O438" s="8">
        <f t="shared" si="1074"/>
        <v>2100</v>
      </c>
      <c r="P438" s="8"/>
      <c r="Q438" s="8">
        <f t="shared" si="1075"/>
        <v>2100</v>
      </c>
      <c r="R438" s="8">
        <v>2100</v>
      </c>
      <c r="S438" s="8"/>
      <c r="T438" s="8">
        <f t="shared" si="1076"/>
        <v>2100</v>
      </c>
      <c r="U438" s="8"/>
      <c r="V438" s="8">
        <f t="shared" si="1077"/>
        <v>2100</v>
      </c>
    </row>
    <row r="439" spans="1:22" ht="31.5" hidden="1" outlineLevel="7" x14ac:dyDescent="0.2">
      <c r="A439" s="10" t="s">
        <v>674</v>
      </c>
      <c r="B439" s="10"/>
      <c r="C439" s="129" t="s">
        <v>702</v>
      </c>
      <c r="D439" s="4">
        <f t="shared" ref="D439:V443" si="1078">D440</f>
        <v>0</v>
      </c>
      <c r="E439" s="4">
        <f t="shared" si="1078"/>
        <v>1306</v>
      </c>
      <c r="F439" s="4">
        <f t="shared" si="1078"/>
        <v>1306</v>
      </c>
      <c r="G439" s="4">
        <f t="shared" si="1078"/>
        <v>0</v>
      </c>
      <c r="H439" s="4">
        <f t="shared" si="1078"/>
        <v>1306</v>
      </c>
      <c r="I439" s="4">
        <f t="shared" si="1078"/>
        <v>0</v>
      </c>
      <c r="J439" s="4">
        <f t="shared" si="1078"/>
        <v>1306</v>
      </c>
      <c r="K439" s="4">
        <f t="shared" si="1078"/>
        <v>0</v>
      </c>
      <c r="L439" s="4">
        <f t="shared" si="1078"/>
        <v>1306</v>
      </c>
      <c r="M439" s="4">
        <f t="shared" si="1078"/>
        <v>1306</v>
      </c>
      <c r="N439" s="4">
        <f t="shared" si="1078"/>
        <v>0</v>
      </c>
      <c r="O439" s="4">
        <f t="shared" si="1078"/>
        <v>1306</v>
      </c>
      <c r="P439" s="4">
        <f t="shared" si="1078"/>
        <v>0</v>
      </c>
      <c r="Q439" s="4">
        <f t="shared" si="1078"/>
        <v>1306</v>
      </c>
      <c r="R439" s="4">
        <f t="shared" si="1078"/>
        <v>0</v>
      </c>
      <c r="S439" s="4">
        <f t="shared" si="1078"/>
        <v>1100</v>
      </c>
      <c r="T439" s="4">
        <f t="shared" si="1078"/>
        <v>1100</v>
      </c>
      <c r="U439" s="4">
        <f t="shared" si="1078"/>
        <v>0</v>
      </c>
      <c r="V439" s="4">
        <f t="shared" si="1078"/>
        <v>1100</v>
      </c>
    </row>
    <row r="440" spans="1:22" ht="31.5" hidden="1" outlineLevel="7" x14ac:dyDescent="0.2">
      <c r="A440" s="9" t="s">
        <v>674</v>
      </c>
      <c r="B440" s="9" t="s">
        <v>92</v>
      </c>
      <c r="C440" s="79" t="s">
        <v>591</v>
      </c>
      <c r="D440" s="8"/>
      <c r="E440" s="8">
        <v>1306</v>
      </c>
      <c r="F440" s="8">
        <f>SUM(D440:E440)</f>
        <v>1306</v>
      </c>
      <c r="G440" s="8">
        <f>93+27.08095-120.08095</f>
        <v>0</v>
      </c>
      <c r="H440" s="8">
        <f>SUM(F440:G440)</f>
        <v>1306</v>
      </c>
      <c r="I440" s="8">
        <f>93+27.08095-120.08095</f>
        <v>0</v>
      </c>
      <c r="J440" s="8">
        <f>SUM(H440:I440)</f>
        <v>1306</v>
      </c>
      <c r="K440" s="8"/>
      <c r="L440" s="8">
        <v>1306</v>
      </c>
      <c r="M440" s="8">
        <f>SUM(K440:L440)</f>
        <v>1306</v>
      </c>
      <c r="N440" s="8"/>
      <c r="O440" s="8">
        <f>SUM(M440:N440)</f>
        <v>1306</v>
      </c>
      <c r="P440" s="8">
        <f>93+27.08095-120.08095</f>
        <v>0</v>
      </c>
      <c r="Q440" s="8">
        <f>SUM(O440:P440)</f>
        <v>1306</v>
      </c>
      <c r="R440" s="8"/>
      <c r="S440" s="8">
        <v>1100</v>
      </c>
      <c r="T440" s="8">
        <f>SUM(R440:S440)</f>
        <v>1100</v>
      </c>
      <c r="U440" s="8"/>
      <c r="V440" s="8">
        <f>SUM(T440:U440)</f>
        <v>1100</v>
      </c>
    </row>
    <row r="441" spans="1:22" ht="31.5" outlineLevel="7" x14ac:dyDescent="0.2">
      <c r="A441" s="10" t="s">
        <v>674</v>
      </c>
      <c r="B441" s="10"/>
      <c r="C441" s="129" t="s">
        <v>703</v>
      </c>
      <c r="D441" s="8"/>
      <c r="E441" s="8"/>
      <c r="F441" s="8"/>
      <c r="G441" s="4">
        <f t="shared" si="1078"/>
        <v>129.38094999999998</v>
      </c>
      <c r="H441" s="4">
        <f t="shared" si="1078"/>
        <v>129.38094999999998</v>
      </c>
      <c r="I441" s="4">
        <f t="shared" si="1078"/>
        <v>621.49476000000004</v>
      </c>
      <c r="J441" s="4">
        <f t="shared" si="1078"/>
        <v>750.87571000000003</v>
      </c>
      <c r="K441" s="8"/>
      <c r="L441" s="8"/>
      <c r="M441" s="8"/>
      <c r="N441" s="8"/>
      <c r="O441" s="8"/>
      <c r="P441" s="4">
        <f t="shared" si="1078"/>
        <v>0</v>
      </c>
      <c r="Q441" s="4"/>
      <c r="R441" s="8"/>
      <c r="S441" s="8"/>
      <c r="T441" s="8"/>
      <c r="U441" s="8"/>
      <c r="V441" s="8"/>
    </row>
    <row r="442" spans="1:22" ht="31.5" outlineLevel="7" x14ac:dyDescent="0.2">
      <c r="A442" s="9" t="s">
        <v>674</v>
      </c>
      <c r="B442" s="9" t="s">
        <v>92</v>
      </c>
      <c r="C442" s="79" t="s">
        <v>591</v>
      </c>
      <c r="D442" s="8"/>
      <c r="E442" s="8"/>
      <c r="F442" s="8"/>
      <c r="G442" s="8">
        <f>102.3+27.08095</f>
        <v>129.38094999999998</v>
      </c>
      <c r="H442" s="8">
        <f>SUM(F442:G442)</f>
        <v>129.38094999999998</v>
      </c>
      <c r="I442" s="8">
        <f>399.972+221.52276</f>
        <v>621.49476000000004</v>
      </c>
      <c r="J442" s="8">
        <f>SUM(H442:I442)</f>
        <v>750.87571000000003</v>
      </c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</row>
    <row r="443" spans="1:22" ht="15.75" hidden="1" outlineLevel="7" x14ac:dyDescent="0.2">
      <c r="A443" s="127" t="s">
        <v>674</v>
      </c>
      <c r="B443" s="127"/>
      <c r="C443" s="130" t="s">
        <v>704</v>
      </c>
      <c r="D443" s="8"/>
      <c r="E443" s="8"/>
      <c r="F443" s="8"/>
      <c r="G443" s="20">
        <f t="shared" si="1078"/>
        <v>951.34760000000006</v>
      </c>
      <c r="H443" s="20">
        <f t="shared" si="1078"/>
        <v>951.34760000000006</v>
      </c>
      <c r="I443" s="20">
        <f t="shared" si="1078"/>
        <v>0</v>
      </c>
      <c r="J443" s="20">
        <f t="shared" si="1078"/>
        <v>951.34760000000006</v>
      </c>
      <c r="K443" s="8"/>
      <c r="L443" s="8"/>
      <c r="M443" s="8"/>
      <c r="N443" s="8"/>
      <c r="O443" s="8"/>
      <c r="P443" s="20">
        <f t="shared" si="1078"/>
        <v>0</v>
      </c>
      <c r="Q443" s="20">
        <f t="shared" si="1078"/>
        <v>0</v>
      </c>
      <c r="R443" s="8"/>
      <c r="S443" s="8"/>
      <c r="T443" s="8"/>
      <c r="U443" s="8"/>
      <c r="V443" s="8"/>
    </row>
    <row r="444" spans="1:22" ht="31.5" hidden="1" outlineLevel="7" x14ac:dyDescent="0.2">
      <c r="A444" s="128" t="s">
        <v>674</v>
      </c>
      <c r="B444" s="128" t="s">
        <v>92</v>
      </c>
      <c r="C444" s="131" t="s">
        <v>591</v>
      </c>
      <c r="D444" s="8"/>
      <c r="E444" s="8"/>
      <c r="F444" s="8"/>
      <c r="G444" s="7">
        <f>734.7+216.6476</f>
        <v>951.34760000000006</v>
      </c>
      <c r="H444" s="7">
        <f>SUM(F444:G444)</f>
        <v>951.34760000000006</v>
      </c>
      <c r="I444" s="7"/>
      <c r="J444" s="7">
        <f>SUM(H444:I444)</f>
        <v>951.34760000000006</v>
      </c>
      <c r="K444" s="8"/>
      <c r="L444" s="8"/>
      <c r="M444" s="8"/>
      <c r="N444" s="8"/>
      <c r="O444" s="8"/>
      <c r="P444" s="7"/>
      <c r="Q444" s="7">
        <f>SUM(O444:P444)</f>
        <v>0</v>
      </c>
      <c r="R444" s="8"/>
      <c r="S444" s="8"/>
      <c r="T444" s="8"/>
      <c r="U444" s="8"/>
      <c r="V444" s="8"/>
    </row>
    <row r="445" spans="1:22" ht="31.5" hidden="1" outlineLevel="3" x14ac:dyDescent="0.25">
      <c r="A445" s="5" t="s">
        <v>320</v>
      </c>
      <c r="B445" s="5"/>
      <c r="C445" s="69" t="s">
        <v>321</v>
      </c>
      <c r="D445" s="4">
        <f>D446</f>
        <v>2326.3000000000002</v>
      </c>
      <c r="E445" s="4">
        <f t="shared" ref="E445:J445" si="1079">E446</f>
        <v>0</v>
      </c>
      <c r="F445" s="4">
        <f t="shared" si="1079"/>
        <v>2326.3000000000002</v>
      </c>
      <c r="G445" s="4">
        <f t="shared" si="1079"/>
        <v>0</v>
      </c>
      <c r="H445" s="4">
        <f t="shared" si="1079"/>
        <v>2326.3000000000002</v>
      </c>
      <c r="I445" s="4">
        <f t="shared" si="1079"/>
        <v>0</v>
      </c>
      <c r="J445" s="4">
        <f t="shared" si="1079"/>
        <v>2326.3000000000002</v>
      </c>
      <c r="K445" s="4">
        <f>K446</f>
        <v>2095</v>
      </c>
      <c r="L445" s="4">
        <f t="shared" ref="L445:Q445" si="1080">L446</f>
        <v>0</v>
      </c>
      <c r="M445" s="4">
        <f t="shared" si="1080"/>
        <v>2095</v>
      </c>
      <c r="N445" s="4">
        <f t="shared" si="1080"/>
        <v>0</v>
      </c>
      <c r="O445" s="4">
        <f t="shared" si="1080"/>
        <v>2095</v>
      </c>
      <c r="P445" s="4">
        <f t="shared" si="1080"/>
        <v>0</v>
      </c>
      <c r="Q445" s="4">
        <f t="shared" si="1080"/>
        <v>2095</v>
      </c>
      <c r="R445" s="4">
        <f>R446</f>
        <v>2095</v>
      </c>
      <c r="S445" s="4">
        <f t="shared" ref="S445:V445" si="1081">S446</f>
        <v>0</v>
      </c>
      <c r="T445" s="4">
        <f t="shared" si="1081"/>
        <v>2095</v>
      </c>
      <c r="U445" s="4">
        <f t="shared" si="1081"/>
        <v>0</v>
      </c>
      <c r="V445" s="4">
        <f t="shared" si="1081"/>
        <v>2095</v>
      </c>
    </row>
    <row r="446" spans="1:22" ht="31.5" hidden="1" outlineLevel="4" x14ac:dyDescent="0.25">
      <c r="A446" s="5" t="s">
        <v>322</v>
      </c>
      <c r="B446" s="5"/>
      <c r="C446" s="69" t="s">
        <v>323</v>
      </c>
      <c r="D446" s="4">
        <f>D447+D449</f>
        <v>2326.3000000000002</v>
      </c>
      <c r="E446" s="4">
        <f t="shared" ref="E446:H446" si="1082">E447+E449</f>
        <v>0</v>
      </c>
      <c r="F446" s="4">
        <f t="shared" si="1082"/>
        <v>2326.3000000000002</v>
      </c>
      <c r="G446" s="4">
        <f t="shared" si="1082"/>
        <v>0</v>
      </c>
      <c r="H446" s="4">
        <f t="shared" si="1082"/>
        <v>2326.3000000000002</v>
      </c>
      <c r="I446" s="4">
        <f t="shared" ref="I446:J446" si="1083">I447+I449</f>
        <v>0</v>
      </c>
      <c r="J446" s="4">
        <f t="shared" si="1083"/>
        <v>2326.3000000000002</v>
      </c>
      <c r="K446" s="4">
        <f>K447+K449</f>
        <v>2095</v>
      </c>
      <c r="L446" s="4">
        <f t="shared" ref="L446:Q446" si="1084">L447+L449</f>
        <v>0</v>
      </c>
      <c r="M446" s="4">
        <f t="shared" si="1084"/>
        <v>2095</v>
      </c>
      <c r="N446" s="4">
        <f t="shared" si="1084"/>
        <v>0</v>
      </c>
      <c r="O446" s="4">
        <f t="shared" si="1084"/>
        <v>2095</v>
      </c>
      <c r="P446" s="4">
        <f t="shared" si="1084"/>
        <v>0</v>
      </c>
      <c r="Q446" s="4">
        <f t="shared" si="1084"/>
        <v>2095</v>
      </c>
      <c r="R446" s="4">
        <f>R447+R449</f>
        <v>2095</v>
      </c>
      <c r="S446" s="4">
        <f t="shared" ref="S446:V446" si="1085">S447+S449</f>
        <v>0</v>
      </c>
      <c r="T446" s="4">
        <f t="shared" si="1085"/>
        <v>2095</v>
      </c>
      <c r="U446" s="4">
        <f t="shared" si="1085"/>
        <v>0</v>
      </c>
      <c r="V446" s="4">
        <f t="shared" si="1085"/>
        <v>2095</v>
      </c>
    </row>
    <row r="447" spans="1:22" ht="31.5" hidden="1" outlineLevel="5" x14ac:dyDescent="0.25">
      <c r="A447" s="5" t="s">
        <v>324</v>
      </c>
      <c r="B447" s="5"/>
      <c r="C447" s="69" t="s">
        <v>91</v>
      </c>
      <c r="D447" s="4">
        <f>D448</f>
        <v>1089.8</v>
      </c>
      <c r="E447" s="4">
        <f t="shared" ref="E447:J447" si="1086">E448</f>
        <v>0</v>
      </c>
      <c r="F447" s="4">
        <f t="shared" si="1086"/>
        <v>1089.8</v>
      </c>
      <c r="G447" s="4">
        <f t="shared" si="1086"/>
        <v>0</v>
      </c>
      <c r="H447" s="4">
        <f t="shared" si="1086"/>
        <v>1089.8</v>
      </c>
      <c r="I447" s="4">
        <f t="shared" si="1086"/>
        <v>0</v>
      </c>
      <c r="J447" s="4">
        <f t="shared" si="1086"/>
        <v>1089.8</v>
      </c>
      <c r="K447" s="4">
        <f>K448</f>
        <v>980</v>
      </c>
      <c r="L447" s="4">
        <f t="shared" ref="L447:Q447" si="1087">L448</f>
        <v>0</v>
      </c>
      <c r="M447" s="4">
        <f t="shared" si="1087"/>
        <v>980</v>
      </c>
      <c r="N447" s="4">
        <f t="shared" si="1087"/>
        <v>0</v>
      </c>
      <c r="O447" s="4">
        <f t="shared" si="1087"/>
        <v>980</v>
      </c>
      <c r="P447" s="4">
        <f t="shared" si="1087"/>
        <v>0</v>
      </c>
      <c r="Q447" s="4">
        <f t="shared" si="1087"/>
        <v>980</v>
      </c>
      <c r="R447" s="4">
        <f>R448</f>
        <v>980</v>
      </c>
      <c r="S447" s="4">
        <f t="shared" ref="S447:V447" si="1088">S448</f>
        <v>0</v>
      </c>
      <c r="T447" s="4">
        <f t="shared" si="1088"/>
        <v>980</v>
      </c>
      <c r="U447" s="4">
        <f t="shared" si="1088"/>
        <v>0</v>
      </c>
      <c r="V447" s="4">
        <f t="shared" si="1088"/>
        <v>980</v>
      </c>
    </row>
    <row r="448" spans="1:22" ht="31.5" hidden="1" outlineLevel="7" x14ac:dyDescent="0.25">
      <c r="A448" s="13" t="s">
        <v>324</v>
      </c>
      <c r="B448" s="13" t="s">
        <v>92</v>
      </c>
      <c r="C448" s="67" t="s">
        <v>93</v>
      </c>
      <c r="D448" s="8">
        <v>1089.8</v>
      </c>
      <c r="E448" s="8"/>
      <c r="F448" s="8">
        <f t="shared" ref="F448" si="1089">SUM(D448:E448)</f>
        <v>1089.8</v>
      </c>
      <c r="G448" s="8"/>
      <c r="H448" s="8">
        <f t="shared" ref="H448" si="1090">SUM(F448:G448)</f>
        <v>1089.8</v>
      </c>
      <c r="I448" s="8"/>
      <c r="J448" s="8">
        <f t="shared" ref="J448" si="1091">SUM(H448:I448)</f>
        <v>1089.8</v>
      </c>
      <c r="K448" s="8">
        <v>980</v>
      </c>
      <c r="L448" s="8"/>
      <c r="M448" s="8">
        <f t="shared" ref="M448" si="1092">SUM(K448:L448)</f>
        <v>980</v>
      </c>
      <c r="N448" s="8"/>
      <c r="O448" s="8">
        <f t="shared" ref="O448" si="1093">SUM(M448:N448)</f>
        <v>980</v>
      </c>
      <c r="P448" s="8"/>
      <c r="Q448" s="8">
        <f t="shared" ref="Q448" si="1094">SUM(O448:P448)</f>
        <v>980</v>
      </c>
      <c r="R448" s="8">
        <v>980</v>
      </c>
      <c r="S448" s="8"/>
      <c r="T448" s="8">
        <f t="shared" ref="T448" si="1095">SUM(R448:S448)</f>
        <v>980</v>
      </c>
      <c r="U448" s="8"/>
      <c r="V448" s="8">
        <f t="shared" ref="V448" si="1096">SUM(T448:U448)</f>
        <v>980</v>
      </c>
    </row>
    <row r="449" spans="1:22" ht="15.75" hidden="1" outlineLevel="5" x14ac:dyDescent="0.25">
      <c r="A449" s="5" t="s">
        <v>325</v>
      </c>
      <c r="B449" s="5"/>
      <c r="C449" s="69" t="s">
        <v>326</v>
      </c>
      <c r="D449" s="4">
        <f>D450</f>
        <v>1236.5</v>
      </c>
      <c r="E449" s="4">
        <f t="shared" ref="E449:J449" si="1097">E450</f>
        <v>0</v>
      </c>
      <c r="F449" s="4">
        <f t="shared" si="1097"/>
        <v>1236.5</v>
      </c>
      <c r="G449" s="4">
        <f t="shared" si="1097"/>
        <v>0</v>
      </c>
      <c r="H449" s="4">
        <f t="shared" si="1097"/>
        <v>1236.5</v>
      </c>
      <c r="I449" s="4">
        <f t="shared" si="1097"/>
        <v>0</v>
      </c>
      <c r="J449" s="4">
        <f t="shared" si="1097"/>
        <v>1236.5</v>
      </c>
      <c r="K449" s="4">
        <f>K450</f>
        <v>1115</v>
      </c>
      <c r="L449" s="4">
        <f t="shared" ref="L449:Q449" si="1098">L450</f>
        <v>0</v>
      </c>
      <c r="M449" s="4">
        <f t="shared" si="1098"/>
        <v>1115</v>
      </c>
      <c r="N449" s="4">
        <f t="shared" si="1098"/>
        <v>0</v>
      </c>
      <c r="O449" s="4">
        <f t="shared" si="1098"/>
        <v>1115</v>
      </c>
      <c r="P449" s="4">
        <f t="shared" si="1098"/>
        <v>0</v>
      </c>
      <c r="Q449" s="4">
        <f t="shared" si="1098"/>
        <v>1115</v>
      </c>
      <c r="R449" s="4">
        <f>R450</f>
        <v>1115</v>
      </c>
      <c r="S449" s="4">
        <f t="shared" ref="S449:V449" si="1099">S450</f>
        <v>0</v>
      </c>
      <c r="T449" s="4">
        <f t="shared" si="1099"/>
        <v>1115</v>
      </c>
      <c r="U449" s="4">
        <f t="shared" si="1099"/>
        <v>0</v>
      </c>
      <c r="V449" s="4">
        <f t="shared" si="1099"/>
        <v>1115</v>
      </c>
    </row>
    <row r="450" spans="1:22" ht="15.75" hidden="1" outlineLevel="7" x14ac:dyDescent="0.25">
      <c r="A450" s="13" t="s">
        <v>325</v>
      </c>
      <c r="B450" s="13" t="s">
        <v>33</v>
      </c>
      <c r="C450" s="67" t="s">
        <v>34</v>
      </c>
      <c r="D450" s="8">
        <v>1236.5</v>
      </c>
      <c r="E450" s="8"/>
      <c r="F450" s="8">
        <f t="shared" ref="F450" si="1100">SUM(D450:E450)</f>
        <v>1236.5</v>
      </c>
      <c r="G450" s="8"/>
      <c r="H450" s="8">
        <f t="shared" ref="H450" si="1101">SUM(F450:G450)</f>
        <v>1236.5</v>
      </c>
      <c r="I450" s="8"/>
      <c r="J450" s="8">
        <f t="shared" ref="J450" si="1102">SUM(H450:I450)</f>
        <v>1236.5</v>
      </c>
      <c r="K450" s="8">
        <v>1115</v>
      </c>
      <c r="L450" s="8"/>
      <c r="M450" s="8">
        <f t="shared" ref="M450" si="1103">SUM(K450:L450)</f>
        <v>1115</v>
      </c>
      <c r="N450" s="8"/>
      <c r="O450" s="8">
        <f t="shared" ref="O450" si="1104">SUM(M450:N450)</f>
        <v>1115</v>
      </c>
      <c r="P450" s="8"/>
      <c r="Q450" s="8">
        <f t="shared" ref="Q450" si="1105">SUM(O450:P450)</f>
        <v>1115</v>
      </c>
      <c r="R450" s="8">
        <v>1115</v>
      </c>
      <c r="S450" s="8"/>
      <c r="T450" s="8">
        <f t="shared" ref="T450" si="1106">SUM(R450:S450)</f>
        <v>1115</v>
      </c>
      <c r="U450" s="8"/>
      <c r="V450" s="8">
        <f t="shared" ref="V450" si="1107">SUM(T450:U450)</f>
        <v>1115</v>
      </c>
    </row>
    <row r="451" spans="1:22" ht="31.5" hidden="1" outlineLevel="3" x14ac:dyDescent="0.25">
      <c r="A451" s="5" t="s">
        <v>327</v>
      </c>
      <c r="B451" s="5"/>
      <c r="C451" s="69" t="s">
        <v>328</v>
      </c>
      <c r="D451" s="4">
        <f t="shared" ref="D451:V453" si="1108">D452</f>
        <v>1241.5999999999999</v>
      </c>
      <c r="E451" s="4">
        <f t="shared" si="1108"/>
        <v>0</v>
      </c>
      <c r="F451" s="4">
        <f t="shared" si="1108"/>
        <v>1241.5999999999999</v>
      </c>
      <c r="G451" s="4">
        <f t="shared" si="1108"/>
        <v>0</v>
      </c>
      <c r="H451" s="4">
        <f t="shared" si="1108"/>
        <v>1241.5999999999999</v>
      </c>
      <c r="I451" s="4">
        <f t="shared" si="1108"/>
        <v>0</v>
      </c>
      <c r="J451" s="4">
        <f t="shared" si="1108"/>
        <v>1241.5999999999999</v>
      </c>
      <c r="K451" s="4">
        <f t="shared" si="1108"/>
        <v>1120</v>
      </c>
      <c r="L451" s="4">
        <f t="shared" si="1108"/>
        <v>0</v>
      </c>
      <c r="M451" s="4">
        <f t="shared" si="1108"/>
        <v>1120</v>
      </c>
      <c r="N451" s="4">
        <f t="shared" si="1108"/>
        <v>0</v>
      </c>
      <c r="O451" s="4">
        <f t="shared" si="1108"/>
        <v>1120</v>
      </c>
      <c r="P451" s="4">
        <f t="shared" si="1108"/>
        <v>0</v>
      </c>
      <c r="Q451" s="4">
        <f t="shared" si="1108"/>
        <v>1120</v>
      </c>
      <c r="R451" s="4">
        <f t="shared" si="1108"/>
        <v>1120</v>
      </c>
      <c r="S451" s="4">
        <f t="shared" si="1108"/>
        <v>0</v>
      </c>
      <c r="T451" s="4">
        <f t="shared" si="1108"/>
        <v>1120</v>
      </c>
      <c r="U451" s="4">
        <f t="shared" si="1108"/>
        <v>0</v>
      </c>
      <c r="V451" s="4">
        <f t="shared" si="1108"/>
        <v>1120</v>
      </c>
    </row>
    <row r="452" spans="1:22" ht="31.5" hidden="1" outlineLevel="4" x14ac:dyDescent="0.25">
      <c r="A452" s="5" t="s">
        <v>329</v>
      </c>
      <c r="B452" s="5"/>
      <c r="C452" s="69" t="s">
        <v>330</v>
      </c>
      <c r="D452" s="4">
        <f t="shared" si="1108"/>
        <v>1241.5999999999999</v>
      </c>
      <c r="E452" s="4">
        <f t="shared" si="1108"/>
        <v>0</v>
      </c>
      <c r="F452" s="4">
        <f t="shared" si="1108"/>
        <v>1241.5999999999999</v>
      </c>
      <c r="G452" s="4">
        <f t="shared" si="1108"/>
        <v>0</v>
      </c>
      <c r="H452" s="4">
        <f t="shared" si="1108"/>
        <v>1241.5999999999999</v>
      </c>
      <c r="I452" s="4">
        <f t="shared" si="1108"/>
        <v>0</v>
      </c>
      <c r="J452" s="4">
        <f t="shared" si="1108"/>
        <v>1241.5999999999999</v>
      </c>
      <c r="K452" s="4">
        <f t="shared" si="1108"/>
        <v>1120</v>
      </c>
      <c r="L452" s="4">
        <f t="shared" si="1108"/>
        <v>0</v>
      </c>
      <c r="M452" s="4">
        <f t="shared" si="1108"/>
        <v>1120</v>
      </c>
      <c r="N452" s="4">
        <f t="shared" si="1108"/>
        <v>0</v>
      </c>
      <c r="O452" s="4">
        <f t="shared" si="1108"/>
        <v>1120</v>
      </c>
      <c r="P452" s="4">
        <f t="shared" si="1108"/>
        <v>0</v>
      </c>
      <c r="Q452" s="4">
        <f t="shared" si="1108"/>
        <v>1120</v>
      </c>
      <c r="R452" s="4">
        <f t="shared" si="1108"/>
        <v>1120</v>
      </c>
      <c r="S452" s="4">
        <f t="shared" si="1108"/>
        <v>0</v>
      </c>
      <c r="T452" s="4">
        <f t="shared" si="1108"/>
        <v>1120</v>
      </c>
      <c r="U452" s="4">
        <f t="shared" si="1108"/>
        <v>0</v>
      </c>
      <c r="V452" s="4">
        <f t="shared" si="1108"/>
        <v>1120</v>
      </c>
    </row>
    <row r="453" spans="1:22" ht="31.5" hidden="1" outlineLevel="5" x14ac:dyDescent="0.25">
      <c r="A453" s="5" t="s">
        <v>331</v>
      </c>
      <c r="B453" s="5"/>
      <c r="C453" s="69" t="s">
        <v>91</v>
      </c>
      <c r="D453" s="4">
        <f t="shared" si="1108"/>
        <v>1241.5999999999999</v>
      </c>
      <c r="E453" s="4">
        <f t="shared" si="1108"/>
        <v>0</v>
      </c>
      <c r="F453" s="4">
        <f t="shared" si="1108"/>
        <v>1241.5999999999999</v>
      </c>
      <c r="G453" s="4">
        <f t="shared" si="1108"/>
        <v>0</v>
      </c>
      <c r="H453" s="4">
        <f t="shared" si="1108"/>
        <v>1241.5999999999999</v>
      </c>
      <c r="I453" s="4">
        <f t="shared" si="1108"/>
        <v>0</v>
      </c>
      <c r="J453" s="4">
        <f t="shared" si="1108"/>
        <v>1241.5999999999999</v>
      </c>
      <c r="K453" s="4">
        <f t="shared" si="1108"/>
        <v>1120</v>
      </c>
      <c r="L453" s="4">
        <f t="shared" si="1108"/>
        <v>0</v>
      </c>
      <c r="M453" s="4">
        <f t="shared" si="1108"/>
        <v>1120</v>
      </c>
      <c r="N453" s="4">
        <f t="shared" si="1108"/>
        <v>0</v>
      </c>
      <c r="O453" s="4">
        <f t="shared" si="1108"/>
        <v>1120</v>
      </c>
      <c r="P453" s="4">
        <f t="shared" si="1108"/>
        <v>0</v>
      </c>
      <c r="Q453" s="4">
        <f t="shared" si="1108"/>
        <v>1120</v>
      </c>
      <c r="R453" s="4">
        <f t="shared" si="1108"/>
        <v>1120</v>
      </c>
      <c r="S453" s="4">
        <f t="shared" si="1108"/>
        <v>0</v>
      </c>
      <c r="T453" s="4">
        <f t="shared" si="1108"/>
        <v>1120</v>
      </c>
      <c r="U453" s="4">
        <f t="shared" si="1108"/>
        <v>0</v>
      </c>
      <c r="V453" s="4">
        <f t="shared" si="1108"/>
        <v>1120</v>
      </c>
    </row>
    <row r="454" spans="1:22" ht="31.5" hidden="1" outlineLevel="7" x14ac:dyDescent="0.25">
      <c r="A454" s="13" t="s">
        <v>331</v>
      </c>
      <c r="B454" s="13" t="s">
        <v>92</v>
      </c>
      <c r="C454" s="67" t="s">
        <v>93</v>
      </c>
      <c r="D454" s="8">
        <v>1241.5999999999999</v>
      </c>
      <c r="E454" s="8"/>
      <c r="F454" s="8">
        <f t="shared" ref="F454" si="1109">SUM(D454:E454)</f>
        <v>1241.5999999999999</v>
      </c>
      <c r="G454" s="8"/>
      <c r="H454" s="8">
        <f t="shared" ref="H454" si="1110">SUM(F454:G454)</f>
        <v>1241.5999999999999</v>
      </c>
      <c r="I454" s="8"/>
      <c r="J454" s="8">
        <f t="shared" ref="J454" si="1111">SUM(H454:I454)</f>
        <v>1241.5999999999999</v>
      </c>
      <c r="K454" s="8">
        <v>1120</v>
      </c>
      <c r="L454" s="8"/>
      <c r="M454" s="8">
        <f t="shared" ref="M454" si="1112">SUM(K454:L454)</f>
        <v>1120</v>
      </c>
      <c r="N454" s="8"/>
      <c r="O454" s="8">
        <f t="shared" ref="O454" si="1113">SUM(M454:N454)</f>
        <v>1120</v>
      </c>
      <c r="P454" s="8"/>
      <c r="Q454" s="8">
        <f t="shared" ref="Q454" si="1114">SUM(O454:P454)</f>
        <v>1120</v>
      </c>
      <c r="R454" s="8">
        <v>1120</v>
      </c>
      <c r="S454" s="8"/>
      <c r="T454" s="8">
        <f t="shared" ref="T454" si="1115">SUM(R454:S454)</f>
        <v>1120</v>
      </c>
      <c r="U454" s="8"/>
      <c r="V454" s="8">
        <f t="shared" ref="V454" si="1116">SUM(T454:U454)</f>
        <v>1120</v>
      </c>
    </row>
    <row r="455" spans="1:22" ht="31.5" hidden="1" outlineLevel="3" x14ac:dyDescent="0.25">
      <c r="A455" s="5" t="s">
        <v>94</v>
      </c>
      <c r="B455" s="5"/>
      <c r="C455" s="69" t="s">
        <v>95</v>
      </c>
      <c r="D455" s="4">
        <f t="shared" ref="D455:V457" si="1117">D456</f>
        <v>274.80099999999999</v>
      </c>
      <c r="E455" s="4">
        <f t="shared" si="1117"/>
        <v>0</v>
      </c>
      <c r="F455" s="4">
        <f t="shared" si="1117"/>
        <v>274.80099999999999</v>
      </c>
      <c r="G455" s="4">
        <f t="shared" si="1117"/>
        <v>0</v>
      </c>
      <c r="H455" s="4">
        <f t="shared" si="1117"/>
        <v>274.80099999999999</v>
      </c>
      <c r="I455" s="4">
        <f t="shared" si="1117"/>
        <v>0</v>
      </c>
      <c r="J455" s="4">
        <f t="shared" si="1117"/>
        <v>274.80099999999999</v>
      </c>
      <c r="K455" s="4">
        <f t="shared" si="1117"/>
        <v>155.69999999999999</v>
      </c>
      <c r="L455" s="4">
        <f t="shared" si="1117"/>
        <v>0</v>
      </c>
      <c r="M455" s="4">
        <f t="shared" si="1117"/>
        <v>155.69999999999999</v>
      </c>
      <c r="N455" s="4">
        <f t="shared" si="1117"/>
        <v>0</v>
      </c>
      <c r="O455" s="4">
        <f t="shared" si="1117"/>
        <v>155.69999999999999</v>
      </c>
      <c r="P455" s="4">
        <f t="shared" si="1117"/>
        <v>0</v>
      </c>
      <c r="Q455" s="4">
        <f t="shared" si="1117"/>
        <v>155.69999999999999</v>
      </c>
      <c r="R455" s="4">
        <f t="shared" si="1117"/>
        <v>155.69999999999999</v>
      </c>
      <c r="S455" s="4">
        <f t="shared" si="1117"/>
        <v>0</v>
      </c>
      <c r="T455" s="4">
        <f t="shared" si="1117"/>
        <v>155.69999999999999</v>
      </c>
      <c r="U455" s="4">
        <f t="shared" si="1117"/>
        <v>0</v>
      </c>
      <c r="V455" s="4">
        <f t="shared" si="1117"/>
        <v>155.69999999999999</v>
      </c>
    </row>
    <row r="456" spans="1:22" ht="47.25" hidden="1" outlineLevel="4" x14ac:dyDescent="0.25">
      <c r="A456" s="5" t="s">
        <v>96</v>
      </c>
      <c r="B456" s="5"/>
      <c r="C456" s="69" t="s">
        <v>97</v>
      </c>
      <c r="D456" s="4">
        <f t="shared" si="1117"/>
        <v>274.80099999999999</v>
      </c>
      <c r="E456" s="4">
        <f t="shared" si="1117"/>
        <v>0</v>
      </c>
      <c r="F456" s="4">
        <f t="shared" si="1117"/>
        <v>274.80099999999999</v>
      </c>
      <c r="G456" s="4">
        <f t="shared" si="1117"/>
        <v>0</v>
      </c>
      <c r="H456" s="4">
        <f t="shared" si="1117"/>
        <v>274.80099999999999</v>
      </c>
      <c r="I456" s="4">
        <f t="shared" si="1117"/>
        <v>0</v>
      </c>
      <c r="J456" s="4">
        <f t="shared" si="1117"/>
        <v>274.80099999999999</v>
      </c>
      <c r="K456" s="4">
        <f t="shared" si="1117"/>
        <v>155.69999999999999</v>
      </c>
      <c r="L456" s="4">
        <f t="shared" si="1117"/>
        <v>0</v>
      </c>
      <c r="M456" s="4">
        <f t="shared" si="1117"/>
        <v>155.69999999999999</v>
      </c>
      <c r="N456" s="4">
        <f t="shared" si="1117"/>
        <v>0</v>
      </c>
      <c r="O456" s="4">
        <f t="shared" si="1117"/>
        <v>155.69999999999999</v>
      </c>
      <c r="P456" s="4">
        <f t="shared" si="1117"/>
        <v>0</v>
      </c>
      <c r="Q456" s="4">
        <f t="shared" si="1117"/>
        <v>155.69999999999999</v>
      </c>
      <c r="R456" s="4">
        <f t="shared" si="1117"/>
        <v>155.69999999999999</v>
      </c>
      <c r="S456" s="4">
        <f t="shared" si="1117"/>
        <v>0</v>
      </c>
      <c r="T456" s="4">
        <f t="shared" si="1117"/>
        <v>155.69999999999999</v>
      </c>
      <c r="U456" s="4">
        <f t="shared" si="1117"/>
        <v>0</v>
      </c>
      <c r="V456" s="4">
        <f t="shared" si="1117"/>
        <v>155.69999999999999</v>
      </c>
    </row>
    <row r="457" spans="1:22" ht="31.5" hidden="1" outlineLevel="5" x14ac:dyDescent="0.25">
      <c r="A457" s="5" t="s">
        <v>640</v>
      </c>
      <c r="B457" s="5"/>
      <c r="C457" s="69" t="s">
        <v>641</v>
      </c>
      <c r="D457" s="4">
        <f t="shared" si="1117"/>
        <v>274.80099999999999</v>
      </c>
      <c r="E457" s="4">
        <f t="shared" si="1117"/>
        <v>0</v>
      </c>
      <c r="F457" s="4">
        <f t="shared" si="1117"/>
        <v>274.80099999999999</v>
      </c>
      <c r="G457" s="4">
        <f t="shared" si="1117"/>
        <v>0</v>
      </c>
      <c r="H457" s="4">
        <f t="shared" si="1117"/>
        <v>274.80099999999999</v>
      </c>
      <c r="I457" s="4">
        <f t="shared" si="1117"/>
        <v>0</v>
      </c>
      <c r="J457" s="4">
        <f t="shared" si="1117"/>
        <v>274.80099999999999</v>
      </c>
      <c r="K457" s="4">
        <f t="shared" si="1117"/>
        <v>155.69999999999999</v>
      </c>
      <c r="L457" s="4">
        <f t="shared" si="1117"/>
        <v>0</v>
      </c>
      <c r="M457" s="4">
        <f t="shared" si="1117"/>
        <v>155.69999999999999</v>
      </c>
      <c r="N457" s="4">
        <f t="shared" si="1117"/>
        <v>0</v>
      </c>
      <c r="O457" s="4">
        <f t="shared" si="1117"/>
        <v>155.69999999999999</v>
      </c>
      <c r="P457" s="4">
        <f t="shared" si="1117"/>
        <v>0</v>
      </c>
      <c r="Q457" s="4">
        <f t="shared" si="1117"/>
        <v>155.69999999999999</v>
      </c>
      <c r="R457" s="4">
        <f t="shared" si="1117"/>
        <v>155.69999999999999</v>
      </c>
      <c r="S457" s="4">
        <f t="shared" si="1117"/>
        <v>0</v>
      </c>
      <c r="T457" s="4">
        <f t="shared" si="1117"/>
        <v>155.69999999999999</v>
      </c>
      <c r="U457" s="4">
        <f t="shared" si="1117"/>
        <v>0</v>
      </c>
      <c r="V457" s="4">
        <f t="shared" si="1117"/>
        <v>155.69999999999999</v>
      </c>
    </row>
    <row r="458" spans="1:22" ht="31.5" hidden="1" outlineLevel="7" x14ac:dyDescent="0.25">
      <c r="A458" s="13" t="s">
        <v>640</v>
      </c>
      <c r="B458" s="13" t="s">
        <v>92</v>
      </c>
      <c r="C458" s="67" t="s">
        <v>93</v>
      </c>
      <c r="D458" s="48">
        <v>274.80099999999999</v>
      </c>
      <c r="E458" s="8"/>
      <c r="F458" s="8">
        <f t="shared" ref="F458" si="1118">SUM(D458:E458)</f>
        <v>274.80099999999999</v>
      </c>
      <c r="G458" s="8"/>
      <c r="H458" s="8">
        <f t="shared" ref="H458" si="1119">SUM(F458:G458)</f>
        <v>274.80099999999999</v>
      </c>
      <c r="I458" s="8"/>
      <c r="J458" s="8">
        <f t="shared" ref="J458" si="1120">SUM(H458:I458)</f>
        <v>274.80099999999999</v>
      </c>
      <c r="K458" s="8">
        <v>155.69999999999999</v>
      </c>
      <c r="L458" s="8"/>
      <c r="M458" s="8">
        <f t="shared" ref="M458" si="1121">SUM(K458:L458)</f>
        <v>155.69999999999999</v>
      </c>
      <c r="N458" s="8"/>
      <c r="O458" s="8">
        <f t="shared" ref="O458" si="1122">SUM(M458:N458)</f>
        <v>155.69999999999999</v>
      </c>
      <c r="P458" s="8"/>
      <c r="Q458" s="8">
        <f t="shared" ref="Q458" si="1123">SUM(O458:P458)</f>
        <v>155.69999999999999</v>
      </c>
      <c r="R458" s="8">
        <v>155.69999999999999</v>
      </c>
      <c r="S458" s="8"/>
      <c r="T458" s="8">
        <f t="shared" ref="T458" si="1124">SUM(R458:S458)</f>
        <v>155.69999999999999</v>
      </c>
      <c r="U458" s="8"/>
      <c r="V458" s="8">
        <f t="shared" ref="V458" si="1125">SUM(T458:U458)</f>
        <v>155.69999999999999</v>
      </c>
    </row>
    <row r="459" spans="1:22" ht="31.5" outlineLevel="2" collapsed="1" x14ac:dyDescent="0.25">
      <c r="A459" s="5" t="s">
        <v>42</v>
      </c>
      <c r="B459" s="5"/>
      <c r="C459" s="69" t="s">
        <v>43</v>
      </c>
      <c r="D459" s="4">
        <f>D460+D470+D499</f>
        <v>45002.53918</v>
      </c>
      <c r="E459" s="4">
        <f t="shared" ref="E459:V459" si="1126">E460+E470+E499</f>
        <v>-2.6</v>
      </c>
      <c r="F459" s="4">
        <f t="shared" si="1126"/>
        <v>44999.939180000001</v>
      </c>
      <c r="G459" s="4">
        <f t="shared" si="1126"/>
        <v>5653.8780000000006</v>
      </c>
      <c r="H459" s="4">
        <f t="shared" si="1126"/>
        <v>50653.817179999998</v>
      </c>
      <c r="I459" s="4">
        <f t="shared" ref="I459:J459" si="1127">I460+I470+I499</f>
        <v>553.37</v>
      </c>
      <c r="J459" s="4">
        <f t="shared" si="1127"/>
        <v>51207.187180000001</v>
      </c>
      <c r="K459" s="4">
        <f t="shared" si="1126"/>
        <v>36850.32</v>
      </c>
      <c r="L459" s="4">
        <f t="shared" si="1126"/>
        <v>-2.6</v>
      </c>
      <c r="M459" s="4">
        <f t="shared" si="1126"/>
        <v>36847.72</v>
      </c>
      <c r="N459" s="4">
        <f t="shared" si="1126"/>
        <v>6557.84</v>
      </c>
      <c r="O459" s="4">
        <f t="shared" si="1126"/>
        <v>43405.56</v>
      </c>
      <c r="P459" s="4">
        <f t="shared" si="1126"/>
        <v>0</v>
      </c>
      <c r="Q459" s="4">
        <f t="shared" si="1126"/>
        <v>43405.56</v>
      </c>
      <c r="R459" s="4">
        <f t="shared" si="1126"/>
        <v>21942.02</v>
      </c>
      <c r="S459" s="4">
        <f t="shared" si="1126"/>
        <v>0</v>
      </c>
      <c r="T459" s="4">
        <f t="shared" si="1126"/>
        <v>21942.02</v>
      </c>
      <c r="U459" s="4">
        <f t="shared" si="1126"/>
        <v>20074.625</v>
      </c>
      <c r="V459" s="4">
        <f t="shared" si="1126"/>
        <v>42016.645000000004</v>
      </c>
    </row>
    <row r="460" spans="1:22" ht="31.5" hidden="1" outlineLevel="3" x14ac:dyDescent="0.25">
      <c r="A460" s="5" t="s">
        <v>484</v>
      </c>
      <c r="B460" s="5"/>
      <c r="C460" s="69" t="s">
        <v>485</v>
      </c>
      <c r="D460" s="4">
        <f t="shared" ref="D460:V460" si="1128">D461</f>
        <v>15963.000000000002</v>
      </c>
      <c r="E460" s="4">
        <f t="shared" si="1128"/>
        <v>0</v>
      </c>
      <c r="F460" s="4">
        <f t="shared" si="1128"/>
        <v>15963.000000000002</v>
      </c>
      <c r="G460" s="4">
        <f t="shared" si="1128"/>
        <v>4653.8780000000006</v>
      </c>
      <c r="H460" s="4">
        <f t="shared" si="1128"/>
        <v>20616.878000000001</v>
      </c>
      <c r="I460" s="4">
        <f t="shared" si="1128"/>
        <v>0</v>
      </c>
      <c r="J460" s="4">
        <f t="shared" si="1128"/>
        <v>20616.878000000001</v>
      </c>
      <c r="K460" s="4">
        <f t="shared" si="1128"/>
        <v>15626.4</v>
      </c>
      <c r="L460" s="4">
        <f t="shared" si="1128"/>
        <v>0</v>
      </c>
      <c r="M460" s="4">
        <f t="shared" si="1128"/>
        <v>15626.4</v>
      </c>
      <c r="N460" s="4">
        <f t="shared" si="1128"/>
        <v>6557.84</v>
      </c>
      <c r="O460" s="4">
        <f t="shared" si="1128"/>
        <v>22184.239999999998</v>
      </c>
      <c r="P460" s="4">
        <f t="shared" si="1128"/>
        <v>0</v>
      </c>
      <c r="Q460" s="4">
        <f t="shared" si="1128"/>
        <v>22184.239999999998</v>
      </c>
      <c r="R460" s="4">
        <f t="shared" si="1128"/>
        <v>3000</v>
      </c>
      <c r="S460" s="4">
        <f t="shared" si="1128"/>
        <v>0</v>
      </c>
      <c r="T460" s="4">
        <f t="shared" si="1128"/>
        <v>3000</v>
      </c>
      <c r="U460" s="4">
        <f t="shared" si="1128"/>
        <v>20074.625</v>
      </c>
      <c r="V460" s="4">
        <f t="shared" si="1128"/>
        <v>23074.625</v>
      </c>
    </row>
    <row r="461" spans="1:22" ht="31.5" hidden="1" outlineLevel="4" x14ac:dyDescent="0.25">
      <c r="A461" s="5" t="s">
        <v>486</v>
      </c>
      <c r="B461" s="5"/>
      <c r="C461" s="69" t="s">
        <v>487</v>
      </c>
      <c r="D461" s="4">
        <f>D466+D464+D462+D468</f>
        <v>15963.000000000002</v>
      </c>
      <c r="E461" s="4">
        <f t="shared" ref="E461:H461" si="1129">E466+E464+E462+E468</f>
        <v>0</v>
      </c>
      <c r="F461" s="4">
        <f t="shared" si="1129"/>
        <v>15963.000000000002</v>
      </c>
      <c r="G461" s="4">
        <f t="shared" si="1129"/>
        <v>4653.8780000000006</v>
      </c>
      <c r="H461" s="4">
        <f t="shared" si="1129"/>
        <v>20616.878000000001</v>
      </c>
      <c r="I461" s="4">
        <f t="shared" ref="I461:J461" si="1130">I466+I464+I462+I468</f>
        <v>0</v>
      </c>
      <c r="J461" s="4">
        <f t="shared" si="1130"/>
        <v>20616.878000000001</v>
      </c>
      <c r="K461" s="4">
        <f>K466+K464+K462+K468</f>
        <v>15626.4</v>
      </c>
      <c r="L461" s="4">
        <f t="shared" ref="L461:Q461" si="1131">L466+L464+L462+L468</f>
        <v>0</v>
      </c>
      <c r="M461" s="4">
        <f t="shared" si="1131"/>
        <v>15626.4</v>
      </c>
      <c r="N461" s="4">
        <f t="shared" si="1131"/>
        <v>6557.84</v>
      </c>
      <c r="O461" s="4">
        <f t="shared" si="1131"/>
        <v>22184.239999999998</v>
      </c>
      <c r="P461" s="4">
        <f t="shared" si="1131"/>
        <v>0</v>
      </c>
      <c r="Q461" s="4">
        <f t="shared" si="1131"/>
        <v>22184.239999999998</v>
      </c>
      <c r="R461" s="4">
        <f>R466+R464+R462+R468</f>
        <v>3000</v>
      </c>
      <c r="S461" s="4">
        <f t="shared" ref="S461:V461" si="1132">S466+S464+S462+S468</f>
        <v>0</v>
      </c>
      <c r="T461" s="4">
        <f t="shared" si="1132"/>
        <v>3000</v>
      </c>
      <c r="U461" s="4">
        <f t="shared" si="1132"/>
        <v>20074.625</v>
      </c>
      <c r="V461" s="4">
        <f t="shared" si="1132"/>
        <v>23074.625</v>
      </c>
    </row>
    <row r="462" spans="1:22" s="109" customFormat="1" ht="15.75" hidden="1" outlineLevel="5" x14ac:dyDescent="0.25">
      <c r="A462" s="12" t="s">
        <v>488</v>
      </c>
      <c r="B462" s="47"/>
      <c r="C462" s="70" t="s">
        <v>595</v>
      </c>
      <c r="D462" s="20">
        <f>D463</f>
        <v>5760.7</v>
      </c>
      <c r="E462" s="20">
        <f t="shared" ref="E462:J462" si="1133">E463</f>
        <v>0</v>
      </c>
      <c r="F462" s="20">
        <f t="shared" si="1133"/>
        <v>5760.7</v>
      </c>
      <c r="G462" s="20">
        <f t="shared" si="1133"/>
        <v>7615.1310000000003</v>
      </c>
      <c r="H462" s="20">
        <f t="shared" si="1133"/>
        <v>13375.831</v>
      </c>
      <c r="I462" s="20">
        <f t="shared" si="1133"/>
        <v>0</v>
      </c>
      <c r="J462" s="20">
        <f t="shared" si="1133"/>
        <v>13375.831</v>
      </c>
      <c r="K462" s="20">
        <f>K463</f>
        <v>5760.7</v>
      </c>
      <c r="L462" s="20">
        <f t="shared" ref="L462:Q462" si="1134">L463</f>
        <v>0</v>
      </c>
      <c r="M462" s="20">
        <f t="shared" si="1134"/>
        <v>5760.7</v>
      </c>
      <c r="N462" s="20">
        <f t="shared" si="1134"/>
        <v>12209.2</v>
      </c>
      <c r="O462" s="20">
        <f t="shared" si="1134"/>
        <v>17969.900000000001</v>
      </c>
      <c r="P462" s="20">
        <f t="shared" si="1134"/>
        <v>0</v>
      </c>
      <c r="Q462" s="20">
        <f t="shared" si="1134"/>
        <v>17969.900000000001</v>
      </c>
      <c r="R462" s="20">
        <f>R463</f>
        <v>0</v>
      </c>
      <c r="S462" s="20">
        <f t="shared" ref="S462" si="1135">S463</f>
        <v>0</v>
      </c>
      <c r="T462" s="20"/>
      <c r="U462" s="20">
        <f t="shared" ref="U462:V462" si="1136">U463</f>
        <v>17750.947</v>
      </c>
      <c r="V462" s="20">
        <f t="shared" si="1136"/>
        <v>17750.947</v>
      </c>
    </row>
    <row r="463" spans="1:22" s="109" customFormat="1" ht="15.75" hidden="1" outlineLevel="5" x14ac:dyDescent="0.25">
      <c r="A463" s="11" t="s">
        <v>488</v>
      </c>
      <c r="B463" s="46" t="s">
        <v>33</v>
      </c>
      <c r="C463" s="72" t="s">
        <v>34</v>
      </c>
      <c r="D463" s="7">
        <v>5760.7</v>
      </c>
      <c r="E463" s="8"/>
      <c r="F463" s="7">
        <f t="shared" ref="F463" si="1137">SUM(D463:E463)</f>
        <v>5760.7</v>
      </c>
      <c r="G463" s="7">
        <v>7615.1310000000003</v>
      </c>
      <c r="H463" s="7">
        <f t="shared" ref="H463" si="1138">SUM(F463:G463)</f>
        <v>13375.831</v>
      </c>
      <c r="I463" s="7"/>
      <c r="J463" s="7">
        <f t="shared" ref="J463" si="1139">SUM(H463:I463)</f>
        <v>13375.831</v>
      </c>
      <c r="K463" s="7">
        <v>5760.7</v>
      </c>
      <c r="L463" s="7"/>
      <c r="M463" s="7">
        <f t="shared" ref="M463" si="1140">SUM(K463:L463)</f>
        <v>5760.7</v>
      </c>
      <c r="N463" s="7">
        <v>12209.2</v>
      </c>
      <c r="O463" s="7">
        <f t="shared" ref="O463" si="1141">SUM(M463:N463)</f>
        <v>17969.900000000001</v>
      </c>
      <c r="P463" s="7"/>
      <c r="Q463" s="7">
        <f t="shared" ref="Q463" si="1142">SUM(O463:P463)</f>
        <v>17969.900000000001</v>
      </c>
      <c r="R463" s="7"/>
      <c r="S463" s="8"/>
      <c r="T463" s="8"/>
      <c r="U463" s="7">
        <v>17750.947</v>
      </c>
      <c r="V463" s="7">
        <f t="shared" ref="V463" si="1143">SUM(T463:U463)</f>
        <v>17750.947</v>
      </c>
    </row>
    <row r="464" spans="1:22" s="109" customFormat="1" ht="31.5" hidden="1" outlineLevel="5" x14ac:dyDescent="0.25">
      <c r="A464" s="5" t="s">
        <v>489</v>
      </c>
      <c r="B464" s="5"/>
      <c r="C464" s="69" t="s">
        <v>648</v>
      </c>
      <c r="D464" s="4">
        <f>D465</f>
        <v>2200</v>
      </c>
      <c r="E464" s="4">
        <f t="shared" ref="E464:J464" si="1144">E465</f>
        <v>0</v>
      </c>
      <c r="F464" s="4">
        <f t="shared" si="1144"/>
        <v>2200</v>
      </c>
      <c r="G464" s="4">
        <f t="shared" si="1144"/>
        <v>0</v>
      </c>
      <c r="H464" s="4">
        <f t="shared" si="1144"/>
        <v>2200</v>
      </c>
      <c r="I464" s="4">
        <f t="shared" si="1144"/>
        <v>0</v>
      </c>
      <c r="J464" s="4">
        <f t="shared" si="1144"/>
        <v>2200</v>
      </c>
      <c r="K464" s="4">
        <f>K465</f>
        <v>2200</v>
      </c>
      <c r="L464" s="4">
        <f t="shared" ref="L464:Q464" si="1145">L465</f>
        <v>0</v>
      </c>
      <c r="M464" s="4">
        <f t="shared" si="1145"/>
        <v>2200</v>
      </c>
      <c r="N464" s="4">
        <f t="shared" si="1145"/>
        <v>0</v>
      </c>
      <c r="O464" s="4">
        <f t="shared" si="1145"/>
        <v>2200</v>
      </c>
      <c r="P464" s="4">
        <f t="shared" si="1145"/>
        <v>0</v>
      </c>
      <c r="Q464" s="4">
        <f t="shared" si="1145"/>
        <v>2200</v>
      </c>
      <c r="R464" s="4">
        <f>R465</f>
        <v>3000</v>
      </c>
      <c r="S464" s="4">
        <f t="shared" ref="S464:V464" si="1146">S465</f>
        <v>0</v>
      </c>
      <c r="T464" s="4">
        <f t="shared" si="1146"/>
        <v>3000</v>
      </c>
      <c r="U464" s="4">
        <f t="shared" si="1146"/>
        <v>0</v>
      </c>
      <c r="V464" s="4">
        <f t="shared" si="1146"/>
        <v>3000</v>
      </c>
    </row>
    <row r="465" spans="1:22" s="109" customFormat="1" ht="15.75" hidden="1" outlineLevel="7" x14ac:dyDescent="0.25">
      <c r="A465" s="13" t="s">
        <v>489</v>
      </c>
      <c r="B465" s="13" t="s">
        <v>33</v>
      </c>
      <c r="C465" s="67" t="s">
        <v>34</v>
      </c>
      <c r="D465" s="8">
        <v>2200</v>
      </c>
      <c r="E465" s="8"/>
      <c r="F465" s="8">
        <f t="shared" ref="F465" si="1147">SUM(D465:E465)</f>
        <v>2200</v>
      </c>
      <c r="G465" s="8"/>
      <c r="H465" s="8">
        <f t="shared" ref="H465" si="1148">SUM(F465:G465)</f>
        <v>2200</v>
      </c>
      <c r="I465" s="8"/>
      <c r="J465" s="8">
        <f t="shared" ref="J465" si="1149">SUM(H465:I465)</f>
        <v>2200</v>
      </c>
      <c r="K465" s="8">
        <v>2200</v>
      </c>
      <c r="L465" s="8"/>
      <c r="M465" s="8">
        <f t="shared" ref="M465" si="1150">SUM(K465:L465)</f>
        <v>2200</v>
      </c>
      <c r="N465" s="8"/>
      <c r="O465" s="8">
        <f t="shared" ref="O465" si="1151">SUM(M465:N465)</f>
        <v>2200</v>
      </c>
      <c r="P465" s="8"/>
      <c r="Q465" s="8">
        <f t="shared" ref="Q465" si="1152">SUM(O465:P465)</f>
        <v>2200</v>
      </c>
      <c r="R465" s="8">
        <v>3000</v>
      </c>
      <c r="S465" s="8"/>
      <c r="T465" s="8">
        <f t="shared" ref="T465" si="1153">SUM(R465:S465)</f>
        <v>3000</v>
      </c>
      <c r="U465" s="8"/>
      <c r="V465" s="8">
        <f t="shared" ref="V465" si="1154">SUM(T465:U465)</f>
        <v>3000</v>
      </c>
    </row>
    <row r="466" spans="1:22" s="107" customFormat="1" ht="31.5" hidden="1" outlineLevel="5" x14ac:dyDescent="0.25">
      <c r="A466" s="47" t="s">
        <v>489</v>
      </c>
      <c r="B466" s="47"/>
      <c r="C466" s="70" t="s">
        <v>649</v>
      </c>
      <c r="D466" s="20">
        <f>D467</f>
        <v>6001.7</v>
      </c>
      <c r="E466" s="20">
        <f t="shared" ref="E466:J466" si="1155">E467</f>
        <v>0</v>
      </c>
      <c r="F466" s="20">
        <f t="shared" si="1155"/>
        <v>6001.7</v>
      </c>
      <c r="G466" s="20">
        <f t="shared" si="1155"/>
        <v>-2220.915</v>
      </c>
      <c r="H466" s="20">
        <f t="shared" si="1155"/>
        <v>3780.7849999999999</v>
      </c>
      <c r="I466" s="20">
        <f t="shared" si="1155"/>
        <v>0</v>
      </c>
      <c r="J466" s="20">
        <f t="shared" si="1155"/>
        <v>3780.7849999999999</v>
      </c>
      <c r="K466" s="20">
        <f>K467</f>
        <v>5749.3</v>
      </c>
      <c r="L466" s="20">
        <f t="shared" ref="L466:Q466" si="1156">L467</f>
        <v>0</v>
      </c>
      <c r="M466" s="20">
        <f t="shared" si="1156"/>
        <v>5749.3</v>
      </c>
      <c r="N466" s="20">
        <f t="shared" si="1156"/>
        <v>-4238.5600000000004</v>
      </c>
      <c r="O466" s="20">
        <f t="shared" si="1156"/>
        <v>1510.7399999999998</v>
      </c>
      <c r="P466" s="20">
        <f t="shared" si="1156"/>
        <v>0</v>
      </c>
      <c r="Q466" s="20">
        <f t="shared" si="1156"/>
        <v>1510.7399999999998</v>
      </c>
      <c r="R466" s="20">
        <f>R467</f>
        <v>0</v>
      </c>
      <c r="S466" s="20">
        <f t="shared" ref="S466" si="1157">S467</f>
        <v>0</v>
      </c>
      <c r="T466" s="20"/>
      <c r="U466" s="20">
        <f t="shared" ref="U466:V466" si="1158">U467</f>
        <v>1742.7584999999999</v>
      </c>
      <c r="V466" s="20">
        <f t="shared" si="1158"/>
        <v>1742.7584999999999</v>
      </c>
    </row>
    <row r="467" spans="1:22" s="107" customFormat="1" ht="15.75" hidden="1" outlineLevel="7" x14ac:dyDescent="0.25">
      <c r="A467" s="46" t="s">
        <v>489</v>
      </c>
      <c r="B467" s="46" t="s">
        <v>33</v>
      </c>
      <c r="C467" s="72" t="s">
        <v>34</v>
      </c>
      <c r="D467" s="7">
        <v>6001.7</v>
      </c>
      <c r="E467" s="8"/>
      <c r="F467" s="7">
        <f t="shared" ref="F467" si="1159">SUM(D467:E467)</f>
        <v>6001.7</v>
      </c>
      <c r="G467" s="7">
        <v>-2220.915</v>
      </c>
      <c r="H467" s="7">
        <f t="shared" ref="H467" si="1160">SUM(F467:G467)</f>
        <v>3780.7849999999999</v>
      </c>
      <c r="I467" s="7"/>
      <c r="J467" s="7">
        <f t="shared" ref="J467" si="1161">SUM(H467:I467)</f>
        <v>3780.7849999999999</v>
      </c>
      <c r="K467" s="7">
        <v>5749.3</v>
      </c>
      <c r="L467" s="7"/>
      <c r="M467" s="7">
        <f t="shared" ref="M467" si="1162">SUM(K467:L467)</f>
        <v>5749.3</v>
      </c>
      <c r="N467" s="7">
        <v>-4238.5600000000004</v>
      </c>
      <c r="O467" s="7">
        <f t="shared" ref="O467" si="1163">SUM(M467:N467)</f>
        <v>1510.7399999999998</v>
      </c>
      <c r="P467" s="7"/>
      <c r="Q467" s="7">
        <f t="shared" ref="Q467" si="1164">SUM(O467:P467)</f>
        <v>1510.7399999999998</v>
      </c>
      <c r="R467" s="7"/>
      <c r="S467" s="8"/>
      <c r="T467" s="8"/>
      <c r="U467" s="7">
        <v>1742.7584999999999</v>
      </c>
      <c r="V467" s="7">
        <f t="shared" ref="V467" si="1165">SUM(T467:U467)</f>
        <v>1742.7584999999999</v>
      </c>
    </row>
    <row r="468" spans="1:22" s="107" customFormat="1" ht="31.5" hidden="1" outlineLevel="5" x14ac:dyDescent="0.25">
      <c r="A468" s="47" t="s">
        <v>489</v>
      </c>
      <c r="B468" s="47"/>
      <c r="C468" s="70" t="s">
        <v>650</v>
      </c>
      <c r="D468" s="20">
        <f>D469</f>
        <v>2000.6</v>
      </c>
      <c r="E468" s="20">
        <f t="shared" ref="E468:J468" si="1166">E469</f>
        <v>0</v>
      </c>
      <c r="F468" s="20">
        <f t="shared" si="1166"/>
        <v>2000.6</v>
      </c>
      <c r="G468" s="20">
        <f t="shared" si="1166"/>
        <v>-740.33799999999997</v>
      </c>
      <c r="H468" s="20">
        <f t="shared" si="1166"/>
        <v>1260.2619999999999</v>
      </c>
      <c r="I468" s="20">
        <f t="shared" si="1166"/>
        <v>0</v>
      </c>
      <c r="J468" s="20">
        <f t="shared" si="1166"/>
        <v>1260.2619999999999</v>
      </c>
      <c r="K468" s="20">
        <f>K469</f>
        <v>1916.4</v>
      </c>
      <c r="L468" s="20">
        <f t="shared" ref="L468:Q468" si="1167">L469</f>
        <v>0</v>
      </c>
      <c r="M468" s="20">
        <f t="shared" si="1167"/>
        <v>1916.4</v>
      </c>
      <c r="N468" s="20">
        <f t="shared" si="1167"/>
        <v>-1412.8</v>
      </c>
      <c r="O468" s="20">
        <f t="shared" si="1167"/>
        <v>503.60000000000014</v>
      </c>
      <c r="P468" s="20">
        <f t="shared" si="1167"/>
        <v>0</v>
      </c>
      <c r="Q468" s="20">
        <f t="shared" si="1167"/>
        <v>503.60000000000014</v>
      </c>
      <c r="R468" s="20">
        <f>R469</f>
        <v>0</v>
      </c>
      <c r="S468" s="20">
        <f t="shared" ref="S468" si="1168">S469</f>
        <v>0</v>
      </c>
      <c r="T468" s="20"/>
      <c r="U468" s="20">
        <f t="shared" ref="U468:V468" si="1169">U469</f>
        <v>580.91949999999997</v>
      </c>
      <c r="V468" s="20">
        <f t="shared" si="1169"/>
        <v>580.91949999999997</v>
      </c>
    </row>
    <row r="469" spans="1:22" s="107" customFormat="1" ht="15.75" hidden="1" outlineLevel="7" x14ac:dyDescent="0.25">
      <c r="A469" s="46" t="s">
        <v>489</v>
      </c>
      <c r="B469" s="46" t="s">
        <v>33</v>
      </c>
      <c r="C469" s="72" t="s">
        <v>34</v>
      </c>
      <c r="D469" s="7">
        <v>2000.6</v>
      </c>
      <c r="E469" s="8"/>
      <c r="F469" s="7">
        <f t="shared" ref="F469" si="1170">SUM(D469:E469)</f>
        <v>2000.6</v>
      </c>
      <c r="G469" s="7">
        <v>-740.33799999999997</v>
      </c>
      <c r="H469" s="7">
        <f t="shared" ref="H469" si="1171">SUM(F469:G469)</f>
        <v>1260.2619999999999</v>
      </c>
      <c r="I469" s="7"/>
      <c r="J469" s="7">
        <f t="shared" ref="J469" si="1172">SUM(H469:I469)</f>
        <v>1260.2619999999999</v>
      </c>
      <c r="K469" s="7">
        <v>1916.4</v>
      </c>
      <c r="L469" s="7"/>
      <c r="M469" s="7">
        <f t="shared" ref="M469" si="1173">SUM(K469:L469)</f>
        <v>1916.4</v>
      </c>
      <c r="N469" s="7">
        <v>-1412.8</v>
      </c>
      <c r="O469" s="7">
        <f t="shared" ref="O469" si="1174">SUM(M469:N469)</f>
        <v>503.60000000000014</v>
      </c>
      <c r="P469" s="7"/>
      <c r="Q469" s="7">
        <f t="shared" ref="Q469" si="1175">SUM(O469:P469)</f>
        <v>503.60000000000014</v>
      </c>
      <c r="R469" s="7"/>
      <c r="S469" s="8"/>
      <c r="T469" s="8"/>
      <c r="U469" s="7">
        <v>580.91949999999997</v>
      </c>
      <c r="V469" s="7">
        <f t="shared" ref="V469" si="1176">SUM(T469:U469)</f>
        <v>580.91949999999997</v>
      </c>
    </row>
    <row r="470" spans="1:22" ht="47.25" outlineLevel="3" collapsed="1" x14ac:dyDescent="0.25">
      <c r="A470" s="5" t="s">
        <v>44</v>
      </c>
      <c r="B470" s="5"/>
      <c r="C470" s="69" t="s">
        <v>45</v>
      </c>
      <c r="D470" s="4">
        <f>D471+D482+D494</f>
        <v>28439.53918</v>
      </c>
      <c r="E470" s="4">
        <f t="shared" ref="E470:V470" si="1177">E471+E482+E494</f>
        <v>-2.6</v>
      </c>
      <c r="F470" s="4">
        <f t="shared" si="1177"/>
        <v>28436.939179999998</v>
      </c>
      <c r="G470" s="4">
        <f t="shared" si="1177"/>
        <v>0</v>
      </c>
      <c r="H470" s="4">
        <f t="shared" si="1177"/>
        <v>28436.939179999998</v>
      </c>
      <c r="I470" s="4">
        <f t="shared" ref="I470:J470" si="1178">I471+I482+I494</f>
        <v>553.37</v>
      </c>
      <c r="J470" s="4">
        <f t="shared" si="1178"/>
        <v>28990.30918</v>
      </c>
      <c r="K470" s="4">
        <f t="shared" si="1177"/>
        <v>20623.920000000002</v>
      </c>
      <c r="L470" s="4">
        <f t="shared" si="1177"/>
        <v>-2.6</v>
      </c>
      <c r="M470" s="4">
        <f t="shared" si="1177"/>
        <v>20621.32</v>
      </c>
      <c r="N470" s="4">
        <f t="shared" si="1177"/>
        <v>0</v>
      </c>
      <c r="O470" s="4">
        <f t="shared" si="1177"/>
        <v>20621.32</v>
      </c>
      <c r="P470" s="4">
        <f t="shared" si="1177"/>
        <v>0</v>
      </c>
      <c r="Q470" s="4">
        <f t="shared" si="1177"/>
        <v>20621.32</v>
      </c>
      <c r="R470" s="4">
        <f t="shared" si="1177"/>
        <v>18342.02</v>
      </c>
      <c r="S470" s="4">
        <f t="shared" si="1177"/>
        <v>0</v>
      </c>
      <c r="T470" s="4">
        <f t="shared" si="1177"/>
        <v>18342.02</v>
      </c>
      <c r="U470" s="4">
        <f t="shared" si="1177"/>
        <v>0</v>
      </c>
      <c r="V470" s="4">
        <f t="shared" si="1177"/>
        <v>18342.02</v>
      </c>
    </row>
    <row r="471" spans="1:22" ht="31.5" outlineLevel="4" x14ac:dyDescent="0.25">
      <c r="A471" s="5" t="s">
        <v>332</v>
      </c>
      <c r="B471" s="5"/>
      <c r="C471" s="69" t="s">
        <v>333</v>
      </c>
      <c r="D471" s="4">
        <f>D472+D474+D476+D478+D480</f>
        <v>2913.2</v>
      </c>
      <c r="E471" s="4">
        <f t="shared" ref="E471:V471" si="1179">E472+E474+E476+E478+E480</f>
        <v>-2.6</v>
      </c>
      <c r="F471" s="4">
        <f t="shared" si="1179"/>
        <v>2910.6</v>
      </c>
      <c r="G471" s="4">
        <f t="shared" si="1179"/>
        <v>0</v>
      </c>
      <c r="H471" s="4">
        <f t="shared" si="1179"/>
        <v>2910.6</v>
      </c>
      <c r="I471" s="4">
        <f t="shared" ref="I471:J471" si="1180">I472+I474+I476+I478+I480</f>
        <v>553.37</v>
      </c>
      <c r="J471" s="4">
        <f t="shared" si="1180"/>
        <v>3463.97</v>
      </c>
      <c r="K471" s="4">
        <f t="shared" si="1179"/>
        <v>2713.2</v>
      </c>
      <c r="L471" s="4">
        <f t="shared" si="1179"/>
        <v>-2.6</v>
      </c>
      <c r="M471" s="4">
        <f t="shared" si="1179"/>
        <v>2710.6</v>
      </c>
      <c r="N471" s="4">
        <f t="shared" si="1179"/>
        <v>0</v>
      </c>
      <c r="O471" s="4">
        <f t="shared" si="1179"/>
        <v>2710.6</v>
      </c>
      <c r="P471" s="4">
        <f t="shared" si="1179"/>
        <v>0</v>
      </c>
      <c r="Q471" s="4">
        <f t="shared" si="1179"/>
        <v>2710.6</v>
      </c>
      <c r="R471" s="4">
        <f t="shared" si="1179"/>
        <v>1810.6</v>
      </c>
      <c r="S471" s="4">
        <f t="shared" si="1179"/>
        <v>0</v>
      </c>
      <c r="T471" s="4">
        <f t="shared" si="1179"/>
        <v>1810.6</v>
      </c>
      <c r="U471" s="4">
        <f t="shared" si="1179"/>
        <v>0</v>
      </c>
      <c r="V471" s="4">
        <f t="shared" si="1179"/>
        <v>1810.6</v>
      </c>
    </row>
    <row r="472" spans="1:22" ht="15.75" hidden="1" outlineLevel="5" x14ac:dyDescent="0.25">
      <c r="A472" s="5" t="s">
        <v>334</v>
      </c>
      <c r="B472" s="5"/>
      <c r="C472" s="69" t="s">
        <v>335</v>
      </c>
      <c r="D472" s="4">
        <f>D473</f>
        <v>11.4</v>
      </c>
      <c r="E472" s="4">
        <f t="shared" ref="E472:J472" si="1181">E473</f>
        <v>0</v>
      </c>
      <c r="F472" s="4">
        <f t="shared" si="1181"/>
        <v>11.4</v>
      </c>
      <c r="G472" s="4">
        <f t="shared" si="1181"/>
        <v>0</v>
      </c>
      <c r="H472" s="4">
        <f t="shared" si="1181"/>
        <v>11.4</v>
      </c>
      <c r="I472" s="4">
        <f t="shared" si="1181"/>
        <v>0</v>
      </c>
      <c r="J472" s="4">
        <f t="shared" si="1181"/>
        <v>11.4</v>
      </c>
      <c r="K472" s="4">
        <f>K473</f>
        <v>11.4</v>
      </c>
      <c r="L472" s="4">
        <f t="shared" ref="L472:Q472" si="1182">L473</f>
        <v>0</v>
      </c>
      <c r="M472" s="4">
        <f t="shared" si="1182"/>
        <v>11.4</v>
      </c>
      <c r="N472" s="4">
        <f t="shared" si="1182"/>
        <v>0</v>
      </c>
      <c r="O472" s="4">
        <f t="shared" si="1182"/>
        <v>11.4</v>
      </c>
      <c r="P472" s="4">
        <f t="shared" si="1182"/>
        <v>0</v>
      </c>
      <c r="Q472" s="4">
        <f t="shared" si="1182"/>
        <v>11.4</v>
      </c>
      <c r="R472" s="4">
        <f>R473</f>
        <v>10.6</v>
      </c>
      <c r="S472" s="4">
        <f t="shared" ref="S472:V472" si="1183">S473</f>
        <v>0</v>
      </c>
      <c r="T472" s="4">
        <f t="shared" si="1183"/>
        <v>10.6</v>
      </c>
      <c r="U472" s="4">
        <f t="shared" si="1183"/>
        <v>0</v>
      </c>
      <c r="V472" s="4">
        <f t="shared" si="1183"/>
        <v>10.6</v>
      </c>
    </row>
    <row r="473" spans="1:22" ht="31.5" hidden="1" outlineLevel="7" x14ac:dyDescent="0.25">
      <c r="A473" s="13" t="s">
        <v>334</v>
      </c>
      <c r="B473" s="13" t="s">
        <v>11</v>
      </c>
      <c r="C473" s="67" t="s">
        <v>12</v>
      </c>
      <c r="D473" s="8">
        <v>11.4</v>
      </c>
      <c r="E473" s="8"/>
      <c r="F473" s="8">
        <f t="shared" ref="F473" si="1184">SUM(D473:E473)</f>
        <v>11.4</v>
      </c>
      <c r="G473" s="8"/>
      <c r="H473" s="8">
        <f t="shared" ref="H473" si="1185">SUM(F473:G473)</f>
        <v>11.4</v>
      </c>
      <c r="I473" s="8"/>
      <c r="J473" s="8">
        <f t="shared" ref="J473" si="1186">SUM(H473:I473)</f>
        <v>11.4</v>
      </c>
      <c r="K473" s="8">
        <v>11.4</v>
      </c>
      <c r="L473" s="8"/>
      <c r="M473" s="8">
        <f t="shared" ref="M473" si="1187">SUM(K473:L473)</f>
        <v>11.4</v>
      </c>
      <c r="N473" s="8"/>
      <c r="O473" s="8">
        <f t="shared" ref="O473" si="1188">SUM(M473:N473)</f>
        <v>11.4</v>
      </c>
      <c r="P473" s="8"/>
      <c r="Q473" s="8">
        <f t="shared" ref="Q473" si="1189">SUM(O473:P473)</f>
        <v>11.4</v>
      </c>
      <c r="R473" s="8">
        <v>10.6</v>
      </c>
      <c r="S473" s="8"/>
      <c r="T473" s="8">
        <f t="shared" ref="T473" si="1190">SUM(R473:S473)</f>
        <v>10.6</v>
      </c>
      <c r="U473" s="8"/>
      <c r="V473" s="8">
        <f t="shared" ref="V473" si="1191">SUM(T473:U473)</f>
        <v>10.6</v>
      </c>
    </row>
    <row r="474" spans="1:22" ht="47.25" outlineLevel="5" collapsed="1" x14ac:dyDescent="0.25">
      <c r="A474" s="5" t="s">
        <v>336</v>
      </c>
      <c r="B474" s="5"/>
      <c r="C474" s="69" t="s">
        <v>337</v>
      </c>
      <c r="D474" s="4">
        <f>D475</f>
        <v>1000</v>
      </c>
      <c r="E474" s="4">
        <f t="shared" ref="E474:J474" si="1192">E475</f>
        <v>0</v>
      </c>
      <c r="F474" s="4">
        <f t="shared" si="1192"/>
        <v>1000</v>
      </c>
      <c r="G474" s="4">
        <f t="shared" si="1192"/>
        <v>0</v>
      </c>
      <c r="H474" s="4">
        <f t="shared" si="1192"/>
        <v>1000</v>
      </c>
      <c r="I474" s="4">
        <f t="shared" si="1192"/>
        <v>553.37</v>
      </c>
      <c r="J474" s="4">
        <f t="shared" si="1192"/>
        <v>1553.37</v>
      </c>
      <c r="K474" s="4">
        <f>K475</f>
        <v>800</v>
      </c>
      <c r="L474" s="4">
        <f t="shared" ref="L474:Q474" si="1193">L475</f>
        <v>0</v>
      </c>
      <c r="M474" s="4">
        <f t="shared" si="1193"/>
        <v>800</v>
      </c>
      <c r="N474" s="4">
        <f t="shared" si="1193"/>
        <v>0</v>
      </c>
      <c r="O474" s="4">
        <f t="shared" si="1193"/>
        <v>800</v>
      </c>
      <c r="P474" s="4">
        <f t="shared" si="1193"/>
        <v>0</v>
      </c>
      <c r="Q474" s="4">
        <f t="shared" si="1193"/>
        <v>800</v>
      </c>
      <c r="R474" s="4">
        <f>R475</f>
        <v>800</v>
      </c>
      <c r="S474" s="4">
        <f t="shared" ref="S474:V474" si="1194">S475</f>
        <v>0</v>
      </c>
      <c r="T474" s="4">
        <f t="shared" si="1194"/>
        <v>800</v>
      </c>
      <c r="U474" s="4">
        <f t="shared" si="1194"/>
        <v>0</v>
      </c>
      <c r="V474" s="4">
        <f t="shared" si="1194"/>
        <v>800</v>
      </c>
    </row>
    <row r="475" spans="1:22" ht="15.75" outlineLevel="7" x14ac:dyDescent="0.25">
      <c r="A475" s="13" t="s">
        <v>336</v>
      </c>
      <c r="B475" s="13" t="s">
        <v>33</v>
      </c>
      <c r="C475" s="67" t="s">
        <v>34</v>
      </c>
      <c r="D475" s="8">
        <v>1000</v>
      </c>
      <c r="E475" s="8"/>
      <c r="F475" s="8">
        <f t="shared" ref="F475" si="1195">SUM(D475:E475)</f>
        <v>1000</v>
      </c>
      <c r="G475" s="8"/>
      <c r="H475" s="8">
        <f t="shared" ref="H475" si="1196">SUM(F475:G475)</f>
        <v>1000</v>
      </c>
      <c r="I475" s="8">
        <v>553.37</v>
      </c>
      <c r="J475" s="8">
        <f t="shared" ref="J475" si="1197">SUM(H475:I475)</f>
        <v>1553.37</v>
      </c>
      <c r="K475" s="8">
        <v>800</v>
      </c>
      <c r="L475" s="8"/>
      <c r="M475" s="8">
        <f t="shared" ref="M475" si="1198">SUM(K475:L475)</f>
        <v>800</v>
      </c>
      <c r="N475" s="8"/>
      <c r="O475" s="8">
        <f t="shared" ref="O475" si="1199">SUM(M475:N475)</f>
        <v>800</v>
      </c>
      <c r="P475" s="8"/>
      <c r="Q475" s="8">
        <f t="shared" ref="Q475" si="1200">SUM(O475:P475)</f>
        <v>800</v>
      </c>
      <c r="R475" s="8">
        <v>800</v>
      </c>
      <c r="S475" s="8"/>
      <c r="T475" s="8">
        <f t="shared" ref="T475" si="1201">SUM(R475:S475)</f>
        <v>800</v>
      </c>
      <c r="U475" s="8"/>
      <c r="V475" s="8">
        <f t="shared" ref="V475" si="1202">SUM(T475:U475)</f>
        <v>800</v>
      </c>
    </row>
    <row r="476" spans="1:22" ht="48" hidden="1" customHeight="1" outlineLevel="5" x14ac:dyDescent="0.25">
      <c r="A476" s="5" t="s">
        <v>653</v>
      </c>
      <c r="B476" s="5"/>
      <c r="C476" s="69" t="s">
        <v>654</v>
      </c>
      <c r="D476" s="4">
        <f>D477</f>
        <v>1000</v>
      </c>
      <c r="E476" s="4">
        <f t="shared" ref="E476:J476" si="1203">E477</f>
        <v>0</v>
      </c>
      <c r="F476" s="4">
        <f t="shared" si="1203"/>
        <v>1000</v>
      </c>
      <c r="G476" s="4">
        <f t="shared" si="1203"/>
        <v>0</v>
      </c>
      <c r="H476" s="4">
        <f t="shared" si="1203"/>
        <v>1000</v>
      </c>
      <c r="I476" s="4">
        <f t="shared" si="1203"/>
        <v>0</v>
      </c>
      <c r="J476" s="4">
        <f t="shared" si="1203"/>
        <v>1000</v>
      </c>
      <c r="K476" s="4">
        <f>K477</f>
        <v>1000</v>
      </c>
      <c r="L476" s="4">
        <f t="shared" ref="L476:Q476" si="1204">L477</f>
        <v>0</v>
      </c>
      <c r="M476" s="4">
        <f t="shared" si="1204"/>
        <v>1000</v>
      </c>
      <c r="N476" s="4">
        <f t="shared" si="1204"/>
        <v>0</v>
      </c>
      <c r="O476" s="4">
        <f t="shared" si="1204"/>
        <v>1000</v>
      </c>
      <c r="P476" s="4">
        <f t="shared" si="1204"/>
        <v>0</v>
      </c>
      <c r="Q476" s="4">
        <f t="shared" si="1204"/>
        <v>1000</v>
      </c>
      <c r="R476" s="4">
        <f>R477</f>
        <v>1000</v>
      </c>
      <c r="S476" s="4">
        <f t="shared" ref="S476:V476" si="1205">S477</f>
        <v>0</v>
      </c>
      <c r="T476" s="4">
        <f t="shared" si="1205"/>
        <v>1000</v>
      </c>
      <c r="U476" s="4">
        <f t="shared" si="1205"/>
        <v>0</v>
      </c>
      <c r="V476" s="4">
        <f t="shared" si="1205"/>
        <v>1000</v>
      </c>
    </row>
    <row r="477" spans="1:22" ht="15.75" hidden="1" outlineLevel="7" x14ac:dyDescent="0.25">
      <c r="A477" s="13" t="s">
        <v>653</v>
      </c>
      <c r="B477" s="13" t="s">
        <v>33</v>
      </c>
      <c r="C477" s="67" t="s">
        <v>34</v>
      </c>
      <c r="D477" s="8">
        <v>1000</v>
      </c>
      <c r="E477" s="8"/>
      <c r="F477" s="8">
        <f t="shared" ref="F477" si="1206">SUM(D477:E477)</f>
        <v>1000</v>
      </c>
      <c r="G477" s="8"/>
      <c r="H477" s="8">
        <f t="shared" ref="H477" si="1207">SUM(F477:G477)</f>
        <v>1000</v>
      </c>
      <c r="I477" s="8"/>
      <c r="J477" s="8">
        <f t="shared" ref="J477" si="1208">SUM(H477:I477)</f>
        <v>1000</v>
      </c>
      <c r="K477" s="8">
        <v>1000</v>
      </c>
      <c r="L477" s="8"/>
      <c r="M477" s="8">
        <f t="shared" ref="M477" si="1209">SUM(K477:L477)</f>
        <v>1000</v>
      </c>
      <c r="N477" s="8"/>
      <c r="O477" s="8">
        <f t="shared" ref="O477" si="1210">SUM(M477:N477)</f>
        <v>1000</v>
      </c>
      <c r="P477" s="8"/>
      <c r="Q477" s="8">
        <f t="shared" ref="Q477" si="1211">SUM(O477:P477)</f>
        <v>1000</v>
      </c>
      <c r="R477" s="8">
        <v>1000</v>
      </c>
      <c r="S477" s="8"/>
      <c r="T477" s="8">
        <f t="shared" ref="T477" si="1212">SUM(R477:S477)</f>
        <v>1000</v>
      </c>
      <c r="U477" s="8"/>
      <c r="V477" s="8">
        <f t="shared" ref="V477" si="1213">SUM(T477:U477)</f>
        <v>1000</v>
      </c>
    </row>
    <row r="478" spans="1:22" ht="47.25" hidden="1" outlineLevel="5" x14ac:dyDescent="0.25">
      <c r="A478" s="5" t="s">
        <v>440</v>
      </c>
      <c r="B478" s="5"/>
      <c r="C478" s="69" t="s">
        <v>572</v>
      </c>
      <c r="D478" s="4">
        <f>D479</f>
        <v>300.60000000000002</v>
      </c>
      <c r="E478" s="4">
        <f t="shared" ref="E478:J478" si="1214">E479</f>
        <v>0</v>
      </c>
      <c r="F478" s="4">
        <f t="shared" si="1214"/>
        <v>300.60000000000002</v>
      </c>
      <c r="G478" s="4">
        <f t="shared" si="1214"/>
        <v>0</v>
      </c>
      <c r="H478" s="4">
        <f t="shared" si="1214"/>
        <v>300.60000000000002</v>
      </c>
      <c r="I478" s="4">
        <f t="shared" si="1214"/>
        <v>0</v>
      </c>
      <c r="J478" s="4">
        <f t="shared" si="1214"/>
        <v>300.60000000000002</v>
      </c>
      <c r="K478" s="4">
        <f>K479</f>
        <v>300.60000000000002</v>
      </c>
      <c r="L478" s="4">
        <f t="shared" ref="L478:Q478" si="1215">L479</f>
        <v>0</v>
      </c>
      <c r="M478" s="4">
        <f t="shared" si="1215"/>
        <v>300.60000000000002</v>
      </c>
      <c r="N478" s="4">
        <f t="shared" si="1215"/>
        <v>0</v>
      </c>
      <c r="O478" s="4">
        <f t="shared" si="1215"/>
        <v>300.60000000000002</v>
      </c>
      <c r="P478" s="4">
        <f t="shared" si="1215"/>
        <v>0</v>
      </c>
      <c r="Q478" s="4">
        <f t="shared" si="1215"/>
        <v>300.60000000000002</v>
      </c>
      <c r="R478" s="4">
        <f>R479</f>
        <v>0</v>
      </c>
      <c r="S478" s="4">
        <f t="shared" ref="S478" si="1216">S479</f>
        <v>0</v>
      </c>
      <c r="T478" s="4"/>
      <c r="U478" s="4">
        <f t="shared" ref="U478:V478" si="1217">U479</f>
        <v>0</v>
      </c>
      <c r="V478" s="4">
        <f t="shared" si="1217"/>
        <v>0</v>
      </c>
    </row>
    <row r="479" spans="1:22" ht="31.5" hidden="1" outlineLevel="7" x14ac:dyDescent="0.25">
      <c r="A479" s="13" t="s">
        <v>440</v>
      </c>
      <c r="B479" s="13" t="s">
        <v>92</v>
      </c>
      <c r="C479" s="67" t="s">
        <v>93</v>
      </c>
      <c r="D479" s="8">
        <v>300.60000000000002</v>
      </c>
      <c r="E479" s="8"/>
      <c r="F479" s="8">
        <f t="shared" ref="F479" si="1218">SUM(D479:E479)</f>
        <v>300.60000000000002</v>
      </c>
      <c r="G479" s="8"/>
      <c r="H479" s="8">
        <f t="shared" ref="H479" si="1219">SUM(F479:G479)</f>
        <v>300.60000000000002</v>
      </c>
      <c r="I479" s="8"/>
      <c r="J479" s="8">
        <f t="shared" ref="J479" si="1220">SUM(H479:I479)</f>
        <v>300.60000000000002</v>
      </c>
      <c r="K479" s="8">
        <v>300.60000000000002</v>
      </c>
      <c r="L479" s="8"/>
      <c r="M479" s="8">
        <f t="shared" ref="M479" si="1221">SUM(K479:L479)</f>
        <v>300.60000000000002</v>
      </c>
      <c r="N479" s="8"/>
      <c r="O479" s="8">
        <f t="shared" ref="O479" si="1222">SUM(M479:N479)</f>
        <v>300.60000000000002</v>
      </c>
      <c r="P479" s="8"/>
      <c r="Q479" s="8">
        <f t="shared" ref="Q479" si="1223">SUM(O479:P479)</f>
        <v>300.60000000000002</v>
      </c>
      <c r="R479" s="8"/>
      <c r="S479" s="8"/>
      <c r="T479" s="8"/>
      <c r="U479" s="8"/>
      <c r="V479" s="8">
        <f t="shared" ref="V479" si="1224">SUM(T479:U479)</f>
        <v>0</v>
      </c>
    </row>
    <row r="480" spans="1:22" s="107" customFormat="1" ht="47.25" hidden="1" outlineLevel="5" x14ac:dyDescent="0.25">
      <c r="A480" s="47" t="s">
        <v>440</v>
      </c>
      <c r="B480" s="47"/>
      <c r="C480" s="70" t="s">
        <v>576</v>
      </c>
      <c r="D480" s="20">
        <f>D481</f>
        <v>601.20000000000005</v>
      </c>
      <c r="E480" s="20">
        <f t="shared" ref="E480:J480" si="1225">E481</f>
        <v>-2.6</v>
      </c>
      <c r="F480" s="20">
        <f t="shared" si="1225"/>
        <v>598.6</v>
      </c>
      <c r="G480" s="20">
        <f t="shared" si="1225"/>
        <v>0</v>
      </c>
      <c r="H480" s="20">
        <f t="shared" si="1225"/>
        <v>598.6</v>
      </c>
      <c r="I480" s="20">
        <f t="shared" si="1225"/>
        <v>0</v>
      </c>
      <c r="J480" s="20">
        <f t="shared" si="1225"/>
        <v>598.6</v>
      </c>
      <c r="K480" s="20">
        <f>K481</f>
        <v>601.20000000000005</v>
      </c>
      <c r="L480" s="20">
        <f t="shared" ref="L480:Q480" si="1226">L481</f>
        <v>-2.6</v>
      </c>
      <c r="M480" s="20">
        <f t="shared" si="1226"/>
        <v>598.6</v>
      </c>
      <c r="N480" s="20">
        <f t="shared" si="1226"/>
        <v>0</v>
      </c>
      <c r="O480" s="20">
        <f t="shared" si="1226"/>
        <v>598.6</v>
      </c>
      <c r="P480" s="20">
        <f t="shared" si="1226"/>
        <v>0</v>
      </c>
      <c r="Q480" s="20">
        <f t="shared" si="1226"/>
        <v>598.6</v>
      </c>
      <c r="R480" s="20">
        <f>R481</f>
        <v>0</v>
      </c>
      <c r="S480" s="20">
        <f t="shared" ref="S480" si="1227">S481</f>
        <v>0</v>
      </c>
      <c r="T480" s="20"/>
      <c r="U480" s="20">
        <f t="shared" ref="U480:V480" si="1228">U481</f>
        <v>0</v>
      </c>
      <c r="V480" s="20">
        <f t="shared" si="1228"/>
        <v>0</v>
      </c>
    </row>
    <row r="481" spans="1:22" s="107" customFormat="1" ht="31.5" hidden="1" outlineLevel="7" x14ac:dyDescent="0.25">
      <c r="A481" s="46" t="s">
        <v>440</v>
      </c>
      <c r="B481" s="46" t="s">
        <v>92</v>
      </c>
      <c r="C481" s="72" t="s">
        <v>93</v>
      </c>
      <c r="D481" s="7">
        <v>601.20000000000005</v>
      </c>
      <c r="E481" s="7">
        <v>-2.6</v>
      </c>
      <c r="F481" s="7">
        <f t="shared" ref="F481" si="1229">SUM(D481:E481)</f>
        <v>598.6</v>
      </c>
      <c r="G481" s="7"/>
      <c r="H481" s="7">
        <f t="shared" ref="H481" si="1230">SUM(F481:G481)</f>
        <v>598.6</v>
      </c>
      <c r="I481" s="7"/>
      <c r="J481" s="7">
        <f t="shared" ref="J481" si="1231">SUM(H481:I481)</f>
        <v>598.6</v>
      </c>
      <c r="K481" s="7">
        <v>601.20000000000005</v>
      </c>
      <c r="L481" s="7">
        <v>-2.6</v>
      </c>
      <c r="M481" s="7">
        <f t="shared" ref="M481" si="1232">SUM(K481:L481)</f>
        <v>598.6</v>
      </c>
      <c r="N481" s="7"/>
      <c r="O481" s="7">
        <f t="shared" ref="O481" si="1233">SUM(M481:N481)</f>
        <v>598.6</v>
      </c>
      <c r="P481" s="7"/>
      <c r="Q481" s="7">
        <f t="shared" ref="Q481" si="1234">SUM(O481:P481)</f>
        <v>598.6</v>
      </c>
      <c r="R481" s="7"/>
      <c r="S481" s="8"/>
      <c r="T481" s="8"/>
      <c r="U481" s="7"/>
      <c r="V481" s="7">
        <f t="shared" ref="V481" si="1235">SUM(T481:U481)</f>
        <v>0</v>
      </c>
    </row>
    <row r="482" spans="1:22" ht="31.5" hidden="1" outlineLevel="4" x14ac:dyDescent="0.25">
      <c r="A482" s="5" t="s">
        <v>46</v>
      </c>
      <c r="B482" s="5"/>
      <c r="C482" s="69" t="s">
        <v>47</v>
      </c>
      <c r="D482" s="4">
        <f>D487+D489+D483+D485+D492</f>
        <v>23671.599999999999</v>
      </c>
      <c r="E482" s="4">
        <f t="shared" ref="E482:V482" si="1236">E487+E489+E483+E485+E492</f>
        <v>0</v>
      </c>
      <c r="F482" s="4">
        <f t="shared" si="1236"/>
        <v>23671.599999999999</v>
      </c>
      <c r="G482" s="4">
        <f t="shared" si="1236"/>
        <v>0</v>
      </c>
      <c r="H482" s="4">
        <f t="shared" si="1236"/>
        <v>23671.599999999999</v>
      </c>
      <c r="I482" s="4">
        <f t="shared" ref="I482:J482" si="1237">I487+I489+I483+I485+I492</f>
        <v>0</v>
      </c>
      <c r="J482" s="4">
        <f t="shared" si="1237"/>
        <v>23671.599999999999</v>
      </c>
      <c r="K482" s="4">
        <f t="shared" si="1236"/>
        <v>17552.400000000001</v>
      </c>
      <c r="L482" s="4">
        <f t="shared" si="1236"/>
        <v>0</v>
      </c>
      <c r="M482" s="4">
        <f t="shared" si="1236"/>
        <v>17552.400000000001</v>
      </c>
      <c r="N482" s="4">
        <f t="shared" si="1236"/>
        <v>0</v>
      </c>
      <c r="O482" s="4">
        <f t="shared" si="1236"/>
        <v>17552.400000000001</v>
      </c>
      <c r="P482" s="4">
        <f t="shared" si="1236"/>
        <v>0</v>
      </c>
      <c r="Q482" s="4">
        <f t="shared" si="1236"/>
        <v>17552.400000000001</v>
      </c>
      <c r="R482" s="4">
        <f t="shared" si="1236"/>
        <v>16173.1</v>
      </c>
      <c r="S482" s="4">
        <f t="shared" si="1236"/>
        <v>0</v>
      </c>
      <c r="T482" s="4">
        <f t="shared" si="1236"/>
        <v>16173.1</v>
      </c>
      <c r="U482" s="4">
        <f t="shared" si="1236"/>
        <v>0</v>
      </c>
      <c r="V482" s="4">
        <f t="shared" si="1236"/>
        <v>16173.1</v>
      </c>
    </row>
    <row r="483" spans="1:22" s="107" customFormat="1" ht="47.25" hidden="1" outlineLevel="5" x14ac:dyDescent="0.25">
      <c r="A483" s="47" t="s">
        <v>240</v>
      </c>
      <c r="B483" s="47"/>
      <c r="C483" s="70" t="s">
        <v>241</v>
      </c>
      <c r="D483" s="20">
        <f>D484</f>
        <v>485</v>
      </c>
      <c r="E483" s="20">
        <f t="shared" ref="E483:J483" si="1238">E484</f>
        <v>0</v>
      </c>
      <c r="F483" s="20">
        <f t="shared" si="1238"/>
        <v>485</v>
      </c>
      <c r="G483" s="20">
        <f t="shared" si="1238"/>
        <v>0</v>
      </c>
      <c r="H483" s="20">
        <f t="shared" si="1238"/>
        <v>485</v>
      </c>
      <c r="I483" s="20">
        <f t="shared" si="1238"/>
        <v>0</v>
      </c>
      <c r="J483" s="20">
        <f t="shared" si="1238"/>
        <v>485</v>
      </c>
      <c r="K483" s="20">
        <f>K484</f>
        <v>551</v>
      </c>
      <c r="L483" s="20">
        <f t="shared" ref="L483:Q483" si="1239">L484</f>
        <v>0</v>
      </c>
      <c r="M483" s="20">
        <f t="shared" si="1239"/>
        <v>551</v>
      </c>
      <c r="N483" s="20">
        <f t="shared" si="1239"/>
        <v>0</v>
      </c>
      <c r="O483" s="20">
        <f t="shared" si="1239"/>
        <v>551</v>
      </c>
      <c r="P483" s="20">
        <f t="shared" si="1239"/>
        <v>0</v>
      </c>
      <c r="Q483" s="20">
        <f t="shared" si="1239"/>
        <v>551</v>
      </c>
      <c r="R483" s="20">
        <f>R484</f>
        <v>591</v>
      </c>
      <c r="S483" s="20">
        <f t="shared" ref="S483:V483" si="1240">S484</f>
        <v>0</v>
      </c>
      <c r="T483" s="20">
        <f t="shared" si="1240"/>
        <v>591</v>
      </c>
      <c r="U483" s="20">
        <f t="shared" si="1240"/>
        <v>0</v>
      </c>
      <c r="V483" s="20">
        <f t="shared" si="1240"/>
        <v>591</v>
      </c>
    </row>
    <row r="484" spans="1:22" s="107" customFormat="1" ht="31.5" hidden="1" outlineLevel="7" x14ac:dyDescent="0.25">
      <c r="A484" s="46" t="s">
        <v>240</v>
      </c>
      <c r="B484" s="46" t="s">
        <v>11</v>
      </c>
      <c r="C484" s="72" t="s">
        <v>12</v>
      </c>
      <c r="D484" s="7">
        <v>485</v>
      </c>
      <c r="E484" s="8"/>
      <c r="F484" s="7">
        <f t="shared" ref="F484" si="1241">SUM(D484:E484)</f>
        <v>485</v>
      </c>
      <c r="G484" s="8"/>
      <c r="H484" s="7">
        <f t="shared" ref="H484" si="1242">SUM(F484:G484)</f>
        <v>485</v>
      </c>
      <c r="I484" s="8"/>
      <c r="J484" s="7">
        <f t="shared" ref="J484" si="1243">SUM(H484:I484)</f>
        <v>485</v>
      </c>
      <c r="K484" s="7">
        <v>551</v>
      </c>
      <c r="L484" s="7"/>
      <c r="M484" s="7">
        <f t="shared" ref="M484" si="1244">SUM(K484:L484)</f>
        <v>551</v>
      </c>
      <c r="N484" s="8"/>
      <c r="O484" s="7">
        <f t="shared" ref="O484" si="1245">SUM(M484:N484)</f>
        <v>551</v>
      </c>
      <c r="P484" s="8"/>
      <c r="Q484" s="7">
        <f t="shared" ref="Q484" si="1246">SUM(O484:P484)</f>
        <v>551</v>
      </c>
      <c r="R484" s="7">
        <v>591</v>
      </c>
      <c r="S484" s="7"/>
      <c r="T484" s="7">
        <f t="shared" ref="T484" si="1247">SUM(R484:S484)</f>
        <v>591</v>
      </c>
      <c r="U484" s="8"/>
      <c r="V484" s="7">
        <f t="shared" ref="V484" si="1248">SUM(T484:U484)</f>
        <v>591</v>
      </c>
    </row>
    <row r="485" spans="1:22" s="107" customFormat="1" ht="82.5" hidden="1" customHeight="1" outlineLevel="5" x14ac:dyDescent="0.25">
      <c r="A485" s="47" t="s">
        <v>316</v>
      </c>
      <c r="B485" s="47"/>
      <c r="C485" s="68" t="s">
        <v>317</v>
      </c>
      <c r="D485" s="20">
        <f>D486</f>
        <v>6124.3</v>
      </c>
      <c r="E485" s="20">
        <f t="shared" ref="E485:J485" si="1249">E486</f>
        <v>0</v>
      </c>
      <c r="F485" s="20">
        <f t="shared" si="1249"/>
        <v>6124.3</v>
      </c>
      <c r="G485" s="20">
        <f t="shared" si="1249"/>
        <v>0</v>
      </c>
      <c r="H485" s="20">
        <f t="shared" si="1249"/>
        <v>6124.3</v>
      </c>
      <c r="I485" s="20">
        <f t="shared" si="1249"/>
        <v>0</v>
      </c>
      <c r="J485" s="20">
        <f t="shared" si="1249"/>
        <v>6124.3</v>
      </c>
      <c r="K485" s="20">
        <f>K486</f>
        <v>3062.1</v>
      </c>
      <c r="L485" s="20">
        <f t="shared" ref="L485:Q485" si="1250">L486</f>
        <v>0</v>
      </c>
      <c r="M485" s="20">
        <f t="shared" si="1250"/>
        <v>3062.1</v>
      </c>
      <c r="N485" s="20">
        <f t="shared" si="1250"/>
        <v>0</v>
      </c>
      <c r="O485" s="20">
        <f t="shared" si="1250"/>
        <v>3062.1</v>
      </c>
      <c r="P485" s="20">
        <f t="shared" si="1250"/>
        <v>0</v>
      </c>
      <c r="Q485" s="20">
        <f t="shared" si="1250"/>
        <v>3062.1</v>
      </c>
      <c r="R485" s="20">
        <f>R486</f>
        <v>3062.1</v>
      </c>
      <c r="S485" s="20">
        <f t="shared" ref="S485:V485" si="1251">S486</f>
        <v>0</v>
      </c>
      <c r="T485" s="20">
        <f t="shared" si="1251"/>
        <v>3062.1</v>
      </c>
      <c r="U485" s="20">
        <f t="shared" si="1251"/>
        <v>0</v>
      </c>
      <c r="V485" s="20">
        <f t="shared" si="1251"/>
        <v>3062.1</v>
      </c>
    </row>
    <row r="486" spans="1:22" s="107" customFormat="1" ht="31.5" hidden="1" outlineLevel="7" x14ac:dyDescent="0.25">
      <c r="A486" s="46" t="s">
        <v>316</v>
      </c>
      <c r="B486" s="46" t="s">
        <v>143</v>
      </c>
      <c r="C486" s="72" t="s">
        <v>144</v>
      </c>
      <c r="D486" s="7">
        <v>6124.3</v>
      </c>
      <c r="E486" s="8"/>
      <c r="F486" s="7">
        <f t="shared" ref="F486" si="1252">SUM(D486:E486)</f>
        <v>6124.3</v>
      </c>
      <c r="G486" s="8"/>
      <c r="H486" s="7">
        <f t="shared" ref="H486" si="1253">SUM(F486:G486)</f>
        <v>6124.3</v>
      </c>
      <c r="I486" s="8"/>
      <c r="J486" s="7">
        <f t="shared" ref="J486" si="1254">SUM(H486:I486)</f>
        <v>6124.3</v>
      </c>
      <c r="K486" s="7">
        <v>3062.1</v>
      </c>
      <c r="L486" s="7"/>
      <c r="M486" s="7">
        <f t="shared" ref="M486" si="1255">SUM(K486:L486)</f>
        <v>3062.1</v>
      </c>
      <c r="N486" s="8"/>
      <c r="O486" s="7">
        <f t="shared" ref="O486" si="1256">SUM(M486:N486)</f>
        <v>3062.1</v>
      </c>
      <c r="P486" s="8"/>
      <c r="Q486" s="7">
        <f t="shared" ref="Q486" si="1257">SUM(O486:P486)</f>
        <v>3062.1</v>
      </c>
      <c r="R486" s="7">
        <v>3062.1</v>
      </c>
      <c r="S486" s="7"/>
      <c r="T486" s="7">
        <f t="shared" ref="T486" si="1258">SUM(R486:S486)</f>
        <v>3062.1</v>
      </c>
      <c r="U486" s="8"/>
      <c r="V486" s="7">
        <f t="shared" ref="V486" si="1259">SUM(T486:U486)</f>
        <v>3062.1</v>
      </c>
    </row>
    <row r="487" spans="1:22" s="107" customFormat="1" ht="63" hidden="1" outlineLevel="5" x14ac:dyDescent="0.25">
      <c r="A487" s="47" t="s">
        <v>48</v>
      </c>
      <c r="B487" s="47"/>
      <c r="C487" s="70" t="s">
        <v>49</v>
      </c>
      <c r="D487" s="20">
        <f>D488</f>
        <v>264</v>
      </c>
      <c r="E487" s="20">
        <f t="shared" ref="E487:J487" si="1260">E488</f>
        <v>0</v>
      </c>
      <c r="F487" s="20">
        <f t="shared" si="1260"/>
        <v>264</v>
      </c>
      <c r="G487" s="20">
        <f t="shared" si="1260"/>
        <v>0</v>
      </c>
      <c r="H487" s="20">
        <f t="shared" si="1260"/>
        <v>264</v>
      </c>
      <c r="I487" s="20">
        <f t="shared" si="1260"/>
        <v>0</v>
      </c>
      <c r="J487" s="20">
        <f t="shared" si="1260"/>
        <v>264</v>
      </c>
      <c r="K487" s="20">
        <f>K488</f>
        <v>271.5</v>
      </c>
      <c r="L487" s="20">
        <f t="shared" ref="L487:Q487" si="1261">L488</f>
        <v>0</v>
      </c>
      <c r="M487" s="20">
        <f t="shared" si="1261"/>
        <v>271.5</v>
      </c>
      <c r="N487" s="20">
        <f t="shared" si="1261"/>
        <v>0</v>
      </c>
      <c r="O487" s="20">
        <f t="shared" si="1261"/>
        <v>271.5</v>
      </c>
      <c r="P487" s="20">
        <f t="shared" si="1261"/>
        <v>0</v>
      </c>
      <c r="Q487" s="20">
        <f t="shared" si="1261"/>
        <v>271.5</v>
      </c>
      <c r="R487" s="20">
        <f>R488</f>
        <v>271.5</v>
      </c>
      <c r="S487" s="20">
        <f t="shared" ref="S487:V487" si="1262">S488</f>
        <v>0</v>
      </c>
      <c r="T487" s="20">
        <f t="shared" si="1262"/>
        <v>271.5</v>
      </c>
      <c r="U487" s="20">
        <f t="shared" si="1262"/>
        <v>0</v>
      </c>
      <c r="V487" s="20">
        <f t="shared" si="1262"/>
        <v>271.5</v>
      </c>
    </row>
    <row r="488" spans="1:22" s="107" customFormat="1" ht="47.25" hidden="1" outlineLevel="7" x14ac:dyDescent="0.25">
      <c r="A488" s="46" t="s">
        <v>48</v>
      </c>
      <c r="B488" s="46" t="s">
        <v>8</v>
      </c>
      <c r="C488" s="72" t="s">
        <v>9</v>
      </c>
      <c r="D488" s="7">
        <v>264</v>
      </c>
      <c r="E488" s="8"/>
      <c r="F488" s="7">
        <f t="shared" ref="F488" si="1263">SUM(D488:E488)</f>
        <v>264</v>
      </c>
      <c r="G488" s="8"/>
      <c r="H488" s="7">
        <f t="shared" ref="H488" si="1264">SUM(F488:G488)</f>
        <v>264</v>
      </c>
      <c r="I488" s="8"/>
      <c r="J488" s="7">
        <f t="shared" ref="J488" si="1265">SUM(H488:I488)</f>
        <v>264</v>
      </c>
      <c r="K488" s="7">
        <v>271.5</v>
      </c>
      <c r="L488" s="7"/>
      <c r="M488" s="7">
        <f t="shared" ref="M488" si="1266">SUM(K488:L488)</f>
        <v>271.5</v>
      </c>
      <c r="N488" s="8"/>
      <c r="O488" s="7">
        <f t="shared" ref="O488" si="1267">SUM(M488:N488)</f>
        <v>271.5</v>
      </c>
      <c r="P488" s="8"/>
      <c r="Q488" s="7">
        <f t="shared" ref="Q488" si="1268">SUM(O488:P488)</f>
        <v>271.5</v>
      </c>
      <c r="R488" s="7">
        <v>271.5</v>
      </c>
      <c r="S488" s="7"/>
      <c r="T488" s="7">
        <f t="shared" ref="T488" si="1269">SUM(R488:S488)</f>
        <v>271.5</v>
      </c>
      <c r="U488" s="8"/>
      <c r="V488" s="7">
        <f t="shared" ref="V488" si="1270">SUM(T488:U488)</f>
        <v>271.5</v>
      </c>
    </row>
    <row r="489" spans="1:22" s="107" customFormat="1" ht="47.25" hidden="1" outlineLevel="5" x14ac:dyDescent="0.25">
      <c r="A489" s="47" t="s">
        <v>50</v>
      </c>
      <c r="B489" s="47"/>
      <c r="C489" s="70" t="s">
        <v>51</v>
      </c>
      <c r="D489" s="20">
        <f>D490+D491</f>
        <v>7611.9000000000005</v>
      </c>
      <c r="E489" s="20">
        <f t="shared" ref="E489:S489" si="1271">E490+E491</f>
        <v>0</v>
      </c>
      <c r="F489" s="20">
        <f t="shared" si="1271"/>
        <v>7611.9000000000005</v>
      </c>
      <c r="G489" s="20">
        <f t="shared" si="1271"/>
        <v>0</v>
      </c>
      <c r="H489" s="20">
        <f t="shared" si="1271"/>
        <v>7611.9000000000005</v>
      </c>
      <c r="I489" s="20">
        <f t="shared" ref="I489:J489" si="1272">I490+I491</f>
        <v>0</v>
      </c>
      <c r="J489" s="20">
        <f t="shared" si="1272"/>
        <v>7611.9000000000005</v>
      </c>
      <c r="K489" s="20">
        <f t="shared" si="1271"/>
        <v>1419.2</v>
      </c>
      <c r="L489" s="20">
        <f t="shared" si="1271"/>
        <v>0</v>
      </c>
      <c r="M489" s="20">
        <f t="shared" si="1271"/>
        <v>1419.2</v>
      </c>
      <c r="N489" s="20">
        <f t="shared" si="1271"/>
        <v>0</v>
      </c>
      <c r="O489" s="20">
        <f t="shared" si="1271"/>
        <v>1419.2</v>
      </c>
      <c r="P489" s="20">
        <f t="shared" si="1271"/>
        <v>0</v>
      </c>
      <c r="Q489" s="20">
        <f t="shared" si="1271"/>
        <v>1419.2</v>
      </c>
      <c r="R489" s="20">
        <f t="shared" si="1271"/>
        <v>0</v>
      </c>
      <c r="S489" s="20">
        <f t="shared" si="1271"/>
        <v>0</v>
      </c>
      <c r="T489" s="20"/>
      <c r="U489" s="20">
        <f t="shared" ref="U489:V489" si="1273">U490+U491</f>
        <v>0</v>
      </c>
      <c r="V489" s="20">
        <f t="shared" si="1273"/>
        <v>0</v>
      </c>
    </row>
    <row r="490" spans="1:22" s="107" customFormat="1" ht="47.25" hidden="1" outlineLevel="7" x14ac:dyDescent="0.25">
      <c r="A490" s="46" t="s">
        <v>50</v>
      </c>
      <c r="B490" s="46" t="s">
        <v>8</v>
      </c>
      <c r="C490" s="72" t="s">
        <v>9</v>
      </c>
      <c r="D490" s="7">
        <v>75.3</v>
      </c>
      <c r="E490" s="8"/>
      <c r="F490" s="7">
        <f t="shared" ref="F490:F491" si="1274">SUM(D490:E490)</f>
        <v>75.3</v>
      </c>
      <c r="G490" s="8"/>
      <c r="H490" s="7">
        <f t="shared" ref="H490:H491" si="1275">SUM(F490:G490)</f>
        <v>75.3</v>
      </c>
      <c r="I490" s="8"/>
      <c r="J490" s="7">
        <f t="shared" ref="J490:J491" si="1276">SUM(H490:I490)</f>
        <v>75.3</v>
      </c>
      <c r="K490" s="7">
        <v>14</v>
      </c>
      <c r="L490" s="7"/>
      <c r="M490" s="7">
        <f t="shared" ref="M490:M491" si="1277">SUM(K490:L490)</f>
        <v>14</v>
      </c>
      <c r="N490" s="8"/>
      <c r="O490" s="7">
        <f t="shared" ref="O490:O491" si="1278">SUM(M490:N490)</f>
        <v>14</v>
      </c>
      <c r="P490" s="8"/>
      <c r="Q490" s="7">
        <f t="shared" ref="Q490:Q491" si="1279">SUM(O490:P490)</f>
        <v>14</v>
      </c>
      <c r="R490" s="7"/>
      <c r="S490" s="7"/>
      <c r="T490" s="7"/>
      <c r="U490" s="8"/>
      <c r="V490" s="7">
        <f t="shared" ref="V490:V491" si="1280">SUM(T490:U490)</f>
        <v>0</v>
      </c>
    </row>
    <row r="491" spans="1:22" s="107" customFormat="1" ht="15.75" hidden="1" outlineLevel="7" x14ac:dyDescent="0.25">
      <c r="A491" s="46" t="s">
        <v>50</v>
      </c>
      <c r="B491" s="46" t="s">
        <v>33</v>
      </c>
      <c r="C491" s="72" t="s">
        <v>34</v>
      </c>
      <c r="D491" s="7">
        <v>7536.6</v>
      </c>
      <c r="E491" s="8"/>
      <c r="F491" s="7">
        <f t="shared" si="1274"/>
        <v>7536.6</v>
      </c>
      <c r="G491" s="8"/>
      <c r="H491" s="7">
        <f t="shared" si="1275"/>
        <v>7536.6</v>
      </c>
      <c r="I491" s="8"/>
      <c r="J491" s="7">
        <f t="shared" si="1276"/>
        <v>7536.6</v>
      </c>
      <c r="K491" s="7">
        <v>1405.2</v>
      </c>
      <c r="L491" s="7"/>
      <c r="M491" s="7">
        <f t="shared" si="1277"/>
        <v>1405.2</v>
      </c>
      <c r="N491" s="8"/>
      <c r="O491" s="7">
        <f t="shared" si="1278"/>
        <v>1405.2</v>
      </c>
      <c r="P491" s="8"/>
      <c r="Q491" s="7">
        <f t="shared" si="1279"/>
        <v>1405.2</v>
      </c>
      <c r="R491" s="7"/>
      <c r="S491" s="7"/>
      <c r="T491" s="7"/>
      <c r="U491" s="8"/>
      <c r="V491" s="7">
        <f t="shared" si="1280"/>
        <v>0</v>
      </c>
    </row>
    <row r="492" spans="1:22" s="107" customFormat="1" ht="47.25" hidden="1" outlineLevel="5" x14ac:dyDescent="0.25">
      <c r="A492" s="47" t="s">
        <v>644</v>
      </c>
      <c r="B492" s="47"/>
      <c r="C492" s="68" t="s">
        <v>575</v>
      </c>
      <c r="D492" s="20">
        <f>D493</f>
        <v>9186.4</v>
      </c>
      <c r="E492" s="20">
        <f t="shared" ref="E492:J492" si="1281">E493</f>
        <v>0</v>
      </c>
      <c r="F492" s="20">
        <f t="shared" si="1281"/>
        <v>9186.4</v>
      </c>
      <c r="G492" s="20">
        <f t="shared" si="1281"/>
        <v>0</v>
      </c>
      <c r="H492" s="20">
        <f t="shared" si="1281"/>
        <v>9186.4</v>
      </c>
      <c r="I492" s="20">
        <f t="shared" si="1281"/>
        <v>0</v>
      </c>
      <c r="J492" s="20">
        <f t="shared" si="1281"/>
        <v>9186.4</v>
      </c>
      <c r="K492" s="20">
        <f>K493</f>
        <v>12248.6</v>
      </c>
      <c r="L492" s="20">
        <f t="shared" ref="L492:Q492" si="1282">L493</f>
        <v>0</v>
      </c>
      <c r="M492" s="20">
        <f t="shared" si="1282"/>
        <v>12248.6</v>
      </c>
      <c r="N492" s="20">
        <f t="shared" si="1282"/>
        <v>0</v>
      </c>
      <c r="O492" s="20">
        <f t="shared" si="1282"/>
        <v>12248.6</v>
      </c>
      <c r="P492" s="20">
        <f t="shared" si="1282"/>
        <v>0</v>
      </c>
      <c r="Q492" s="20">
        <f t="shared" si="1282"/>
        <v>12248.6</v>
      </c>
      <c r="R492" s="20">
        <f>R493</f>
        <v>12248.5</v>
      </c>
      <c r="S492" s="20">
        <f t="shared" ref="S492:V492" si="1283">S493</f>
        <v>0</v>
      </c>
      <c r="T492" s="20">
        <f t="shared" si="1283"/>
        <v>12248.5</v>
      </c>
      <c r="U492" s="20">
        <f t="shared" si="1283"/>
        <v>0</v>
      </c>
      <c r="V492" s="20">
        <f t="shared" si="1283"/>
        <v>12248.5</v>
      </c>
    </row>
    <row r="493" spans="1:22" s="107" customFormat="1" ht="31.5" hidden="1" outlineLevel="7" x14ac:dyDescent="0.25">
      <c r="A493" s="46" t="s">
        <v>644</v>
      </c>
      <c r="B493" s="46" t="s">
        <v>143</v>
      </c>
      <c r="C493" s="72" t="s">
        <v>144</v>
      </c>
      <c r="D493" s="7">
        <v>9186.4</v>
      </c>
      <c r="E493" s="8"/>
      <c r="F493" s="7">
        <f t="shared" ref="F493" si="1284">SUM(D493:E493)</f>
        <v>9186.4</v>
      </c>
      <c r="G493" s="8"/>
      <c r="H493" s="7">
        <f t="shared" ref="H493" si="1285">SUM(F493:G493)</f>
        <v>9186.4</v>
      </c>
      <c r="I493" s="8"/>
      <c r="J493" s="7">
        <f t="shared" ref="J493" si="1286">SUM(H493:I493)</f>
        <v>9186.4</v>
      </c>
      <c r="K493" s="7">
        <v>12248.6</v>
      </c>
      <c r="L493" s="7"/>
      <c r="M493" s="7">
        <f t="shared" ref="M493" si="1287">SUM(K493:L493)</f>
        <v>12248.6</v>
      </c>
      <c r="N493" s="8"/>
      <c r="O493" s="7">
        <f t="shared" ref="O493" si="1288">SUM(M493:N493)</f>
        <v>12248.6</v>
      </c>
      <c r="P493" s="8"/>
      <c r="Q493" s="7">
        <f t="shared" ref="Q493" si="1289">SUM(O493:P493)</f>
        <v>12248.6</v>
      </c>
      <c r="R493" s="7">
        <v>12248.5</v>
      </c>
      <c r="S493" s="7"/>
      <c r="T493" s="7">
        <f t="shared" ref="T493" si="1290">SUM(R493:S493)</f>
        <v>12248.5</v>
      </c>
      <c r="U493" s="8"/>
      <c r="V493" s="7">
        <f t="shared" ref="V493" si="1291">SUM(T493:U493)</f>
        <v>12248.5</v>
      </c>
    </row>
    <row r="494" spans="1:22" ht="18" hidden="1" customHeight="1" outlineLevel="4" x14ac:dyDescent="0.25">
      <c r="A494" s="5" t="s">
        <v>312</v>
      </c>
      <c r="B494" s="5"/>
      <c r="C494" s="69" t="s">
        <v>252</v>
      </c>
      <c r="D494" s="4">
        <f>D495+D497</f>
        <v>1854.73918</v>
      </c>
      <c r="E494" s="4">
        <f t="shared" ref="E494:H494" si="1292">E495+E497</f>
        <v>0</v>
      </c>
      <c r="F494" s="4">
        <f t="shared" si="1292"/>
        <v>1854.73918</v>
      </c>
      <c r="G494" s="4">
        <f t="shared" si="1292"/>
        <v>0</v>
      </c>
      <c r="H494" s="4">
        <f t="shared" si="1292"/>
        <v>1854.73918</v>
      </c>
      <c r="I494" s="4">
        <f t="shared" ref="I494:J494" si="1293">I495+I497</f>
        <v>0</v>
      </c>
      <c r="J494" s="4">
        <f t="shared" si="1293"/>
        <v>1854.73918</v>
      </c>
      <c r="K494" s="4">
        <f>K495+K497</f>
        <v>358.32</v>
      </c>
      <c r="L494" s="4">
        <f t="shared" ref="L494:Q494" si="1294">L495+L497</f>
        <v>0</v>
      </c>
      <c r="M494" s="4">
        <f t="shared" si="1294"/>
        <v>358.32</v>
      </c>
      <c r="N494" s="4">
        <f t="shared" si="1294"/>
        <v>0</v>
      </c>
      <c r="O494" s="4">
        <f t="shared" si="1294"/>
        <v>358.32</v>
      </c>
      <c r="P494" s="4">
        <f t="shared" si="1294"/>
        <v>0</v>
      </c>
      <c r="Q494" s="4">
        <f t="shared" si="1294"/>
        <v>358.32</v>
      </c>
      <c r="R494" s="4">
        <f>R495+R497</f>
        <v>358.32</v>
      </c>
      <c r="S494" s="4">
        <f t="shared" ref="S494:V494" si="1295">S495+S497</f>
        <v>0</v>
      </c>
      <c r="T494" s="4">
        <f t="shared" si="1295"/>
        <v>358.32</v>
      </c>
      <c r="U494" s="4">
        <f t="shared" si="1295"/>
        <v>0</v>
      </c>
      <c r="V494" s="4">
        <f t="shared" si="1295"/>
        <v>358.32</v>
      </c>
    </row>
    <row r="495" spans="1:22" ht="63" hidden="1" outlineLevel="5" x14ac:dyDescent="0.25">
      <c r="A495" s="5" t="s">
        <v>313</v>
      </c>
      <c r="B495" s="5"/>
      <c r="C495" s="69" t="s">
        <v>570</v>
      </c>
      <c r="D495" s="4">
        <f>D496</f>
        <v>134.83918</v>
      </c>
      <c r="E495" s="4">
        <f t="shared" ref="E495:J495" si="1296">E496</f>
        <v>0</v>
      </c>
      <c r="F495" s="4">
        <f t="shared" si="1296"/>
        <v>134.83918</v>
      </c>
      <c r="G495" s="4">
        <f t="shared" si="1296"/>
        <v>0</v>
      </c>
      <c r="H495" s="4">
        <f t="shared" si="1296"/>
        <v>134.83918</v>
      </c>
      <c r="I495" s="4">
        <f t="shared" si="1296"/>
        <v>0</v>
      </c>
      <c r="J495" s="4">
        <f t="shared" si="1296"/>
        <v>134.83918</v>
      </c>
      <c r="K495" s="4">
        <f>K496</f>
        <v>358.32</v>
      </c>
      <c r="L495" s="4">
        <f t="shared" ref="L495:Q495" si="1297">L496</f>
        <v>0</v>
      </c>
      <c r="M495" s="4">
        <f t="shared" si="1297"/>
        <v>358.32</v>
      </c>
      <c r="N495" s="4">
        <f t="shared" si="1297"/>
        <v>0</v>
      </c>
      <c r="O495" s="4">
        <f t="shared" si="1297"/>
        <v>358.32</v>
      </c>
      <c r="P495" s="4">
        <f t="shared" si="1297"/>
        <v>0</v>
      </c>
      <c r="Q495" s="4">
        <f t="shared" si="1297"/>
        <v>358.32</v>
      </c>
      <c r="R495" s="4">
        <f>R496</f>
        <v>358.32</v>
      </c>
      <c r="S495" s="4">
        <f t="shared" ref="S495:V495" si="1298">S496</f>
        <v>0</v>
      </c>
      <c r="T495" s="4">
        <f t="shared" si="1298"/>
        <v>358.32</v>
      </c>
      <c r="U495" s="4">
        <f t="shared" si="1298"/>
        <v>0</v>
      </c>
      <c r="V495" s="4">
        <f t="shared" si="1298"/>
        <v>358.32</v>
      </c>
    </row>
    <row r="496" spans="1:22" ht="15.75" hidden="1" outlineLevel="7" x14ac:dyDescent="0.25">
      <c r="A496" s="13" t="s">
        <v>313</v>
      </c>
      <c r="B496" s="13" t="s">
        <v>33</v>
      </c>
      <c r="C496" s="67" t="s">
        <v>34</v>
      </c>
      <c r="D496" s="49">
        <v>134.83918</v>
      </c>
      <c r="E496" s="8"/>
      <c r="F496" s="8">
        <f t="shared" ref="F496" si="1299">SUM(D496:E496)</f>
        <v>134.83918</v>
      </c>
      <c r="G496" s="8"/>
      <c r="H496" s="8">
        <f t="shared" ref="H496" si="1300">SUM(F496:G496)</f>
        <v>134.83918</v>
      </c>
      <c r="I496" s="8"/>
      <c r="J496" s="8">
        <f t="shared" ref="J496" si="1301">SUM(H496:I496)</f>
        <v>134.83918</v>
      </c>
      <c r="K496" s="49">
        <v>358.32</v>
      </c>
      <c r="L496" s="8"/>
      <c r="M496" s="8">
        <f t="shared" ref="M496" si="1302">SUM(K496:L496)</f>
        <v>358.32</v>
      </c>
      <c r="N496" s="8"/>
      <c r="O496" s="8">
        <f t="shared" ref="O496" si="1303">SUM(M496:N496)</f>
        <v>358.32</v>
      </c>
      <c r="P496" s="8"/>
      <c r="Q496" s="8">
        <f t="shared" ref="Q496" si="1304">SUM(O496:P496)</f>
        <v>358.32</v>
      </c>
      <c r="R496" s="49">
        <v>358.32</v>
      </c>
      <c r="S496" s="8"/>
      <c r="T496" s="8">
        <f t="shared" ref="T496" si="1305">SUM(R496:S496)</f>
        <v>358.32</v>
      </c>
      <c r="U496" s="8"/>
      <c r="V496" s="8">
        <f t="shared" ref="V496" si="1306">SUM(T496:U496)</f>
        <v>358.32</v>
      </c>
    </row>
    <row r="497" spans="1:22" s="107" customFormat="1" ht="63" hidden="1" outlineLevel="5" x14ac:dyDescent="0.25">
      <c r="A497" s="47" t="s">
        <v>313</v>
      </c>
      <c r="B497" s="47"/>
      <c r="C497" s="70" t="s">
        <v>584</v>
      </c>
      <c r="D497" s="20">
        <f>D498</f>
        <v>1719.9</v>
      </c>
      <c r="E497" s="20">
        <f t="shared" ref="E497:J497" si="1307">E498</f>
        <v>0</v>
      </c>
      <c r="F497" s="20">
        <f t="shared" si="1307"/>
        <v>1719.9</v>
      </c>
      <c r="G497" s="20">
        <f t="shared" si="1307"/>
        <v>0</v>
      </c>
      <c r="H497" s="20">
        <f t="shared" si="1307"/>
        <v>1719.9</v>
      </c>
      <c r="I497" s="20">
        <f t="shared" si="1307"/>
        <v>0</v>
      </c>
      <c r="J497" s="20">
        <f t="shared" si="1307"/>
        <v>1719.9</v>
      </c>
      <c r="K497" s="20">
        <f>K498</f>
        <v>0</v>
      </c>
      <c r="L497" s="20">
        <f t="shared" ref="L497" si="1308">L498</f>
        <v>0</v>
      </c>
      <c r="M497" s="20"/>
      <c r="N497" s="20">
        <f t="shared" ref="N497:Q497" si="1309">N498</f>
        <v>0</v>
      </c>
      <c r="O497" s="20">
        <f t="shared" si="1309"/>
        <v>0</v>
      </c>
      <c r="P497" s="20">
        <f t="shared" si="1309"/>
        <v>0</v>
      </c>
      <c r="Q497" s="20">
        <f t="shared" si="1309"/>
        <v>0</v>
      </c>
      <c r="R497" s="20">
        <f>R498</f>
        <v>0</v>
      </c>
      <c r="S497" s="20">
        <f t="shared" ref="S497" si="1310">S498</f>
        <v>0</v>
      </c>
      <c r="T497" s="20"/>
      <c r="U497" s="20">
        <f t="shared" ref="U497:V497" si="1311">U498</f>
        <v>0</v>
      </c>
      <c r="V497" s="20">
        <f t="shared" si="1311"/>
        <v>0</v>
      </c>
    </row>
    <row r="498" spans="1:22" s="107" customFormat="1" ht="15.75" hidden="1" outlineLevel="7" x14ac:dyDescent="0.25">
      <c r="A498" s="46" t="s">
        <v>313</v>
      </c>
      <c r="B498" s="46" t="s">
        <v>33</v>
      </c>
      <c r="C498" s="72" t="s">
        <v>34</v>
      </c>
      <c r="D498" s="7">
        <v>1719.9</v>
      </c>
      <c r="E498" s="8"/>
      <c r="F498" s="7">
        <f t="shared" ref="F498" si="1312">SUM(D498:E498)</f>
        <v>1719.9</v>
      </c>
      <c r="G498" s="8"/>
      <c r="H498" s="7">
        <f t="shared" ref="H498" si="1313">SUM(F498:G498)</f>
        <v>1719.9</v>
      </c>
      <c r="I498" s="8"/>
      <c r="J498" s="7">
        <f t="shared" ref="J498" si="1314">SUM(H498:I498)</f>
        <v>1719.9</v>
      </c>
      <c r="K498" s="7"/>
      <c r="L498" s="7"/>
      <c r="M498" s="7"/>
      <c r="N498" s="8"/>
      <c r="O498" s="7">
        <f t="shared" ref="O498" si="1315">SUM(M498:N498)</f>
        <v>0</v>
      </c>
      <c r="P498" s="8"/>
      <c r="Q498" s="7">
        <f t="shared" ref="Q498" si="1316">SUM(O498:P498)</f>
        <v>0</v>
      </c>
      <c r="R498" s="7"/>
      <c r="S498" s="7"/>
      <c r="T498" s="7"/>
      <c r="U498" s="8"/>
      <c r="V498" s="7">
        <f t="shared" ref="V498" si="1317">SUM(T498:U498)</f>
        <v>0</v>
      </c>
    </row>
    <row r="499" spans="1:22" ht="15.75" hidden="1" outlineLevel="3" x14ac:dyDescent="0.25">
      <c r="A499" s="5" t="s">
        <v>338</v>
      </c>
      <c r="B499" s="5"/>
      <c r="C499" s="69" t="s">
        <v>339</v>
      </c>
      <c r="D499" s="4">
        <f t="shared" ref="D499:V501" si="1318">D500</f>
        <v>600</v>
      </c>
      <c r="E499" s="4">
        <f t="shared" si="1318"/>
        <v>0</v>
      </c>
      <c r="F499" s="4">
        <f t="shared" si="1318"/>
        <v>600</v>
      </c>
      <c r="G499" s="4">
        <f t="shared" si="1318"/>
        <v>1000</v>
      </c>
      <c r="H499" s="4">
        <f t="shared" si="1318"/>
        <v>1600</v>
      </c>
      <c r="I499" s="4">
        <f t="shared" si="1318"/>
        <v>0</v>
      </c>
      <c r="J499" s="4">
        <f t="shared" si="1318"/>
        <v>1600</v>
      </c>
      <c r="K499" s="4">
        <f t="shared" si="1318"/>
        <v>600</v>
      </c>
      <c r="L499" s="4">
        <f t="shared" si="1318"/>
        <v>0</v>
      </c>
      <c r="M499" s="4">
        <f t="shared" si="1318"/>
        <v>600</v>
      </c>
      <c r="N499" s="4">
        <f t="shared" si="1318"/>
        <v>0</v>
      </c>
      <c r="O499" s="4">
        <f t="shared" si="1318"/>
        <v>600</v>
      </c>
      <c r="P499" s="4">
        <f t="shared" si="1318"/>
        <v>0</v>
      </c>
      <c r="Q499" s="4">
        <f t="shared" si="1318"/>
        <v>600</v>
      </c>
      <c r="R499" s="4">
        <f t="shared" si="1318"/>
        <v>600</v>
      </c>
      <c r="S499" s="4">
        <f t="shared" si="1318"/>
        <v>0</v>
      </c>
      <c r="T499" s="4">
        <f t="shared" si="1318"/>
        <v>600</v>
      </c>
      <c r="U499" s="4">
        <f t="shared" si="1318"/>
        <v>0</v>
      </c>
      <c r="V499" s="4">
        <f t="shared" si="1318"/>
        <v>600</v>
      </c>
    </row>
    <row r="500" spans="1:22" ht="31.5" hidden="1" outlineLevel="4" x14ac:dyDescent="0.25">
      <c r="A500" s="5" t="s">
        <v>340</v>
      </c>
      <c r="B500" s="5"/>
      <c r="C500" s="69" t="s">
        <v>341</v>
      </c>
      <c r="D500" s="4">
        <f t="shared" si="1318"/>
        <v>600</v>
      </c>
      <c r="E500" s="4">
        <f t="shared" si="1318"/>
        <v>0</v>
      </c>
      <c r="F500" s="4">
        <f t="shared" si="1318"/>
        <v>600</v>
      </c>
      <c r="G500" s="4">
        <f t="shared" si="1318"/>
        <v>1000</v>
      </c>
      <c r="H500" s="4">
        <f t="shared" si="1318"/>
        <v>1600</v>
      </c>
      <c r="I500" s="4">
        <f t="shared" si="1318"/>
        <v>0</v>
      </c>
      <c r="J500" s="4">
        <f t="shared" si="1318"/>
        <v>1600</v>
      </c>
      <c r="K500" s="4">
        <f t="shared" si="1318"/>
        <v>600</v>
      </c>
      <c r="L500" s="4">
        <f t="shared" si="1318"/>
        <v>0</v>
      </c>
      <c r="M500" s="4">
        <f t="shared" si="1318"/>
        <v>600</v>
      </c>
      <c r="N500" s="4">
        <f t="shared" si="1318"/>
        <v>0</v>
      </c>
      <c r="O500" s="4">
        <f t="shared" si="1318"/>
        <v>600</v>
      </c>
      <c r="P500" s="4">
        <f t="shared" si="1318"/>
        <v>0</v>
      </c>
      <c r="Q500" s="4">
        <f t="shared" si="1318"/>
        <v>600</v>
      </c>
      <c r="R500" s="4">
        <f t="shared" si="1318"/>
        <v>600</v>
      </c>
      <c r="S500" s="4">
        <f t="shared" si="1318"/>
        <v>0</v>
      </c>
      <c r="T500" s="4">
        <f t="shared" si="1318"/>
        <v>600</v>
      </c>
      <c r="U500" s="4">
        <f t="shared" si="1318"/>
        <v>0</v>
      </c>
      <c r="V500" s="4">
        <f t="shared" si="1318"/>
        <v>600</v>
      </c>
    </row>
    <row r="501" spans="1:22" ht="31.5" hidden="1" outlineLevel="5" x14ac:dyDescent="0.25">
      <c r="A501" s="5" t="s">
        <v>342</v>
      </c>
      <c r="B501" s="5"/>
      <c r="C501" s="69" t="s">
        <v>343</v>
      </c>
      <c r="D501" s="4">
        <f t="shared" si="1318"/>
        <v>600</v>
      </c>
      <c r="E501" s="4">
        <f t="shared" si="1318"/>
        <v>0</v>
      </c>
      <c r="F501" s="4">
        <f t="shared" si="1318"/>
        <v>600</v>
      </c>
      <c r="G501" s="4">
        <f t="shared" si="1318"/>
        <v>1000</v>
      </c>
      <c r="H501" s="4">
        <f t="shared" si="1318"/>
        <v>1600</v>
      </c>
      <c r="I501" s="4">
        <f t="shared" si="1318"/>
        <v>0</v>
      </c>
      <c r="J501" s="4">
        <f t="shared" si="1318"/>
        <v>1600</v>
      </c>
      <c r="K501" s="4">
        <f t="shared" si="1318"/>
        <v>600</v>
      </c>
      <c r="L501" s="4">
        <f t="shared" si="1318"/>
        <v>0</v>
      </c>
      <c r="M501" s="4">
        <f t="shared" si="1318"/>
        <v>600</v>
      </c>
      <c r="N501" s="4">
        <f t="shared" si="1318"/>
        <v>0</v>
      </c>
      <c r="O501" s="4">
        <f t="shared" si="1318"/>
        <v>600</v>
      </c>
      <c r="P501" s="4">
        <f t="shared" si="1318"/>
        <v>0</v>
      </c>
      <c r="Q501" s="4">
        <f t="shared" si="1318"/>
        <v>600</v>
      </c>
      <c r="R501" s="4">
        <f t="shared" si="1318"/>
        <v>600</v>
      </c>
      <c r="S501" s="4">
        <f t="shared" si="1318"/>
        <v>0</v>
      </c>
      <c r="T501" s="4">
        <f t="shared" si="1318"/>
        <v>600</v>
      </c>
      <c r="U501" s="4">
        <f t="shared" si="1318"/>
        <v>0</v>
      </c>
      <c r="V501" s="4">
        <f t="shared" si="1318"/>
        <v>600</v>
      </c>
    </row>
    <row r="502" spans="1:22" ht="15.75" hidden="1" outlineLevel="7" x14ac:dyDescent="0.25">
      <c r="A502" s="13" t="s">
        <v>342</v>
      </c>
      <c r="B502" s="13" t="s">
        <v>33</v>
      </c>
      <c r="C502" s="67" t="s">
        <v>34</v>
      </c>
      <c r="D502" s="8">
        <v>600</v>
      </c>
      <c r="E502" s="8"/>
      <c r="F502" s="8">
        <f t="shared" ref="F502" si="1319">SUM(D502:E502)</f>
        <v>600</v>
      </c>
      <c r="G502" s="8">
        <v>1000</v>
      </c>
      <c r="H502" s="8">
        <f t="shared" ref="H502" si="1320">SUM(F502:G502)</f>
        <v>1600</v>
      </c>
      <c r="I502" s="8"/>
      <c r="J502" s="8">
        <f t="shared" ref="J502" si="1321">SUM(H502:I502)</f>
        <v>1600</v>
      </c>
      <c r="K502" s="8">
        <v>600</v>
      </c>
      <c r="L502" s="8"/>
      <c r="M502" s="8">
        <f t="shared" ref="M502" si="1322">SUM(K502:L502)</f>
        <v>600</v>
      </c>
      <c r="N502" s="8"/>
      <c r="O502" s="8">
        <f t="shared" ref="O502" si="1323">SUM(M502:N502)</f>
        <v>600</v>
      </c>
      <c r="P502" s="8"/>
      <c r="Q502" s="8">
        <f t="shared" ref="Q502" si="1324">SUM(O502:P502)</f>
        <v>600</v>
      </c>
      <c r="R502" s="8">
        <v>600</v>
      </c>
      <c r="S502" s="8"/>
      <c r="T502" s="8">
        <f t="shared" ref="T502" si="1325">SUM(R502:S502)</f>
        <v>600</v>
      </c>
      <c r="U502" s="8"/>
      <c r="V502" s="8">
        <f t="shared" ref="V502" si="1326">SUM(T502:U502)</f>
        <v>600</v>
      </c>
    </row>
    <row r="503" spans="1:22" ht="31.5" outlineLevel="2" collapsed="1" x14ac:dyDescent="0.25">
      <c r="A503" s="5" t="s">
        <v>52</v>
      </c>
      <c r="B503" s="5"/>
      <c r="C503" s="69" t="s">
        <v>53</v>
      </c>
      <c r="D503" s="4">
        <f>D504+D509</f>
        <v>298834.39999999997</v>
      </c>
      <c r="E503" s="4">
        <f t="shared" ref="E503:V503" si="1327">E504+E509</f>
        <v>15.5</v>
      </c>
      <c r="F503" s="4">
        <f t="shared" si="1327"/>
        <v>298849.89999999997</v>
      </c>
      <c r="G503" s="4">
        <f t="shared" si="1327"/>
        <v>444</v>
      </c>
      <c r="H503" s="4">
        <f t="shared" si="1327"/>
        <v>299293.89999999997</v>
      </c>
      <c r="I503" s="4">
        <f t="shared" ref="I503:J503" si="1328">I504+I509</f>
        <v>3850</v>
      </c>
      <c r="J503" s="4">
        <f t="shared" si="1328"/>
        <v>303143.89999999997</v>
      </c>
      <c r="K503" s="4">
        <f t="shared" si="1327"/>
        <v>280638.8</v>
      </c>
      <c r="L503" s="4">
        <f t="shared" si="1327"/>
        <v>30.9</v>
      </c>
      <c r="M503" s="4">
        <f t="shared" si="1327"/>
        <v>280669.69999999995</v>
      </c>
      <c r="N503" s="4">
        <f t="shared" si="1327"/>
        <v>0</v>
      </c>
      <c r="O503" s="4">
        <f t="shared" si="1327"/>
        <v>280669.69999999995</v>
      </c>
      <c r="P503" s="4">
        <f t="shared" si="1327"/>
        <v>0</v>
      </c>
      <c r="Q503" s="4">
        <f t="shared" si="1327"/>
        <v>280669.69999999995</v>
      </c>
      <c r="R503" s="4">
        <f t="shared" si="1327"/>
        <v>280226.09999999998</v>
      </c>
      <c r="S503" s="4">
        <f t="shared" si="1327"/>
        <v>30.7</v>
      </c>
      <c r="T503" s="4">
        <f t="shared" si="1327"/>
        <v>280256.79999999993</v>
      </c>
      <c r="U503" s="4">
        <f t="shared" si="1327"/>
        <v>0</v>
      </c>
      <c r="V503" s="4">
        <f t="shared" si="1327"/>
        <v>280256.79999999993</v>
      </c>
    </row>
    <row r="504" spans="1:22" ht="31.5" hidden="1" outlineLevel="2" x14ac:dyDescent="0.25">
      <c r="A504" s="5" t="s">
        <v>98</v>
      </c>
      <c r="B504" s="5"/>
      <c r="C504" s="69" t="s">
        <v>99</v>
      </c>
      <c r="D504" s="4">
        <f>D505</f>
        <v>1327.7</v>
      </c>
      <c r="E504" s="4">
        <f t="shared" ref="E504:V505" si="1329">E505</f>
        <v>0</v>
      </c>
      <c r="F504" s="4">
        <f t="shared" si="1329"/>
        <v>1327.7</v>
      </c>
      <c r="G504" s="4">
        <f t="shared" si="1329"/>
        <v>0</v>
      </c>
      <c r="H504" s="4">
        <f t="shared" si="1329"/>
        <v>1327.7</v>
      </c>
      <c r="I504" s="4">
        <f t="shared" si="1329"/>
        <v>0</v>
      </c>
      <c r="J504" s="4">
        <f t="shared" si="1329"/>
        <v>1327.7</v>
      </c>
      <c r="K504" s="4">
        <f t="shared" si="1329"/>
        <v>1169.5</v>
      </c>
      <c r="L504" s="4">
        <f t="shared" si="1329"/>
        <v>0</v>
      </c>
      <c r="M504" s="4">
        <f t="shared" si="1329"/>
        <v>1169.5</v>
      </c>
      <c r="N504" s="4">
        <f t="shared" si="1329"/>
        <v>0</v>
      </c>
      <c r="O504" s="4">
        <f t="shared" si="1329"/>
        <v>1169.5</v>
      </c>
      <c r="P504" s="4">
        <f t="shared" si="1329"/>
        <v>0</v>
      </c>
      <c r="Q504" s="4">
        <f t="shared" si="1329"/>
        <v>1169.5</v>
      </c>
      <c r="R504" s="4">
        <f t="shared" si="1329"/>
        <v>1169.5</v>
      </c>
      <c r="S504" s="4">
        <f t="shared" si="1329"/>
        <v>0</v>
      </c>
      <c r="T504" s="4">
        <f t="shared" si="1329"/>
        <v>1169.5</v>
      </c>
      <c r="U504" s="4">
        <f t="shared" si="1329"/>
        <v>0</v>
      </c>
      <c r="V504" s="4">
        <f t="shared" si="1329"/>
        <v>1169.5</v>
      </c>
    </row>
    <row r="505" spans="1:22" ht="47.25" hidden="1" outlineLevel="4" x14ac:dyDescent="0.25">
      <c r="A505" s="5" t="s">
        <v>100</v>
      </c>
      <c r="B505" s="5"/>
      <c r="C505" s="69" t="s">
        <v>101</v>
      </c>
      <c r="D505" s="4">
        <f>D506</f>
        <v>1327.7</v>
      </c>
      <c r="E505" s="4">
        <f t="shared" si="1329"/>
        <v>0</v>
      </c>
      <c r="F505" s="4">
        <f t="shared" si="1329"/>
        <v>1327.7</v>
      </c>
      <c r="G505" s="4">
        <f t="shared" si="1329"/>
        <v>0</v>
      </c>
      <c r="H505" s="4">
        <f t="shared" si="1329"/>
        <v>1327.7</v>
      </c>
      <c r="I505" s="4">
        <f t="shared" si="1329"/>
        <v>0</v>
      </c>
      <c r="J505" s="4">
        <f t="shared" si="1329"/>
        <v>1327.7</v>
      </c>
      <c r="K505" s="4">
        <f>K506</f>
        <v>1169.5</v>
      </c>
      <c r="L505" s="4">
        <f t="shared" si="1329"/>
        <v>0</v>
      </c>
      <c r="M505" s="4">
        <f t="shared" si="1329"/>
        <v>1169.5</v>
      </c>
      <c r="N505" s="4">
        <f t="shared" si="1329"/>
        <v>0</v>
      </c>
      <c r="O505" s="4">
        <f t="shared" si="1329"/>
        <v>1169.5</v>
      </c>
      <c r="P505" s="4">
        <f t="shared" si="1329"/>
        <v>0</v>
      </c>
      <c r="Q505" s="4">
        <f t="shared" si="1329"/>
        <v>1169.5</v>
      </c>
      <c r="R505" s="4">
        <f>R506</f>
        <v>1169.5</v>
      </c>
      <c r="S505" s="4">
        <f t="shared" si="1329"/>
        <v>0</v>
      </c>
      <c r="T505" s="4">
        <f t="shared" si="1329"/>
        <v>1169.5</v>
      </c>
      <c r="U505" s="4">
        <f t="shared" si="1329"/>
        <v>0</v>
      </c>
      <c r="V505" s="4">
        <f t="shared" si="1329"/>
        <v>1169.5</v>
      </c>
    </row>
    <row r="506" spans="1:22" ht="15.75" hidden="1" outlineLevel="5" x14ac:dyDescent="0.25">
      <c r="A506" s="5" t="s">
        <v>102</v>
      </c>
      <c r="B506" s="5"/>
      <c r="C506" s="69" t="s">
        <v>103</v>
      </c>
      <c r="D506" s="4">
        <f>D507+D508</f>
        <v>1327.7</v>
      </c>
      <c r="E506" s="4">
        <f t="shared" ref="E506:H506" si="1330">E507+E508</f>
        <v>0</v>
      </c>
      <c r="F506" s="4">
        <f t="shared" si="1330"/>
        <v>1327.7</v>
      </c>
      <c r="G506" s="4">
        <f t="shared" si="1330"/>
        <v>0</v>
      </c>
      <c r="H506" s="4">
        <f t="shared" si="1330"/>
        <v>1327.7</v>
      </c>
      <c r="I506" s="4">
        <f t="shared" ref="I506:J506" si="1331">I507+I508</f>
        <v>0</v>
      </c>
      <c r="J506" s="4">
        <f t="shared" si="1331"/>
        <v>1327.7</v>
      </c>
      <c r="K506" s="4">
        <f>K507+K508</f>
        <v>1169.5</v>
      </c>
      <c r="L506" s="4">
        <f t="shared" ref="L506:Q506" si="1332">L507+L508</f>
        <v>0</v>
      </c>
      <c r="M506" s="4">
        <f t="shared" si="1332"/>
        <v>1169.5</v>
      </c>
      <c r="N506" s="4">
        <f t="shared" si="1332"/>
        <v>0</v>
      </c>
      <c r="O506" s="4">
        <f t="shared" si="1332"/>
        <v>1169.5</v>
      </c>
      <c r="P506" s="4">
        <f t="shared" si="1332"/>
        <v>0</v>
      </c>
      <c r="Q506" s="4">
        <f t="shared" si="1332"/>
        <v>1169.5</v>
      </c>
      <c r="R506" s="4">
        <f>R507+R508</f>
        <v>1169.5</v>
      </c>
      <c r="S506" s="4">
        <f t="shared" ref="S506:V506" si="1333">S507+S508</f>
        <v>0</v>
      </c>
      <c r="T506" s="4">
        <f t="shared" si="1333"/>
        <v>1169.5</v>
      </c>
      <c r="U506" s="4">
        <f t="shared" si="1333"/>
        <v>0</v>
      </c>
      <c r="V506" s="4">
        <f t="shared" si="1333"/>
        <v>1169.5</v>
      </c>
    </row>
    <row r="507" spans="1:22" ht="47.25" hidden="1" outlineLevel="7" x14ac:dyDescent="0.25">
      <c r="A507" s="13" t="s">
        <v>102</v>
      </c>
      <c r="B507" s="13" t="s">
        <v>8</v>
      </c>
      <c r="C507" s="67" t="s">
        <v>9</v>
      </c>
      <c r="D507" s="8">
        <v>252.4</v>
      </c>
      <c r="E507" s="8"/>
      <c r="F507" s="8">
        <f t="shared" ref="F507:F508" si="1334">SUM(D507:E507)</f>
        <v>252.4</v>
      </c>
      <c r="G507" s="8"/>
      <c r="H507" s="8">
        <f t="shared" ref="H507:H508" si="1335">SUM(F507:G507)</f>
        <v>252.4</v>
      </c>
      <c r="I507" s="8"/>
      <c r="J507" s="8">
        <f t="shared" ref="J507:J508" si="1336">SUM(H507:I507)</f>
        <v>252.4</v>
      </c>
      <c r="K507" s="8">
        <v>252.4</v>
      </c>
      <c r="L507" s="8"/>
      <c r="M507" s="8">
        <f t="shared" ref="M507:M508" si="1337">SUM(K507:L507)</f>
        <v>252.4</v>
      </c>
      <c r="N507" s="8"/>
      <c r="O507" s="8">
        <f t="shared" ref="O507:O508" si="1338">SUM(M507:N507)</f>
        <v>252.4</v>
      </c>
      <c r="P507" s="8"/>
      <c r="Q507" s="8">
        <f t="shared" ref="Q507:Q508" si="1339">SUM(O507:P507)</f>
        <v>252.4</v>
      </c>
      <c r="R507" s="8">
        <v>252.4</v>
      </c>
      <c r="S507" s="8"/>
      <c r="T507" s="8">
        <f t="shared" ref="T507:T508" si="1340">SUM(R507:S507)</f>
        <v>252.4</v>
      </c>
      <c r="U507" s="8"/>
      <c r="V507" s="8">
        <f t="shared" ref="V507:V508" si="1341">SUM(T507:U507)</f>
        <v>252.4</v>
      </c>
    </row>
    <row r="508" spans="1:22" ht="31.5" hidden="1" outlineLevel="7" x14ac:dyDescent="0.25">
      <c r="A508" s="13" t="s">
        <v>102</v>
      </c>
      <c r="B508" s="13" t="s">
        <v>11</v>
      </c>
      <c r="C508" s="67" t="s">
        <v>12</v>
      </c>
      <c r="D508" s="8">
        <v>1075.3</v>
      </c>
      <c r="E508" s="8"/>
      <c r="F508" s="8">
        <f t="shared" si="1334"/>
        <v>1075.3</v>
      </c>
      <c r="G508" s="8"/>
      <c r="H508" s="8">
        <f t="shared" si="1335"/>
        <v>1075.3</v>
      </c>
      <c r="I508" s="8"/>
      <c r="J508" s="8">
        <f t="shared" si="1336"/>
        <v>1075.3</v>
      </c>
      <c r="K508" s="8">
        <v>917.1</v>
      </c>
      <c r="L508" s="8"/>
      <c r="M508" s="8">
        <f t="shared" si="1337"/>
        <v>917.1</v>
      </c>
      <c r="N508" s="8"/>
      <c r="O508" s="8">
        <f t="shared" si="1338"/>
        <v>917.1</v>
      </c>
      <c r="P508" s="8"/>
      <c r="Q508" s="8">
        <f t="shared" si="1339"/>
        <v>917.1</v>
      </c>
      <c r="R508" s="8">
        <v>917.1</v>
      </c>
      <c r="S508" s="8"/>
      <c r="T508" s="8">
        <f t="shared" si="1340"/>
        <v>917.1</v>
      </c>
      <c r="U508" s="8"/>
      <c r="V508" s="8">
        <f t="shared" si="1341"/>
        <v>917.1</v>
      </c>
    </row>
    <row r="509" spans="1:22" ht="47.25" outlineLevel="3" collapsed="1" x14ac:dyDescent="0.25">
      <c r="A509" s="5" t="s">
        <v>54</v>
      </c>
      <c r="B509" s="5"/>
      <c r="C509" s="69" t="s">
        <v>55</v>
      </c>
      <c r="D509" s="4">
        <f>D510+D544+D551</f>
        <v>297506.69999999995</v>
      </c>
      <c r="E509" s="4">
        <f t="shared" ref="E509:V509" si="1342">E510+E544+E551</f>
        <v>15.5</v>
      </c>
      <c r="F509" s="4">
        <f t="shared" si="1342"/>
        <v>297522.19999999995</v>
      </c>
      <c r="G509" s="4">
        <f t="shared" si="1342"/>
        <v>444</v>
      </c>
      <c r="H509" s="4">
        <f t="shared" si="1342"/>
        <v>297966.19999999995</v>
      </c>
      <c r="I509" s="4">
        <f t="shared" ref="I509:J509" si="1343">I510+I544+I551</f>
        <v>3850</v>
      </c>
      <c r="J509" s="4">
        <f t="shared" si="1343"/>
        <v>301816.19999999995</v>
      </c>
      <c r="K509" s="4">
        <f t="shared" si="1342"/>
        <v>279469.3</v>
      </c>
      <c r="L509" s="4">
        <f t="shared" si="1342"/>
        <v>30.9</v>
      </c>
      <c r="M509" s="4">
        <f t="shared" si="1342"/>
        <v>279500.19999999995</v>
      </c>
      <c r="N509" s="4">
        <f t="shared" si="1342"/>
        <v>0</v>
      </c>
      <c r="O509" s="4">
        <f t="shared" si="1342"/>
        <v>279500.19999999995</v>
      </c>
      <c r="P509" s="4">
        <f t="shared" si="1342"/>
        <v>0</v>
      </c>
      <c r="Q509" s="4">
        <f t="shared" si="1342"/>
        <v>279500.19999999995</v>
      </c>
      <c r="R509" s="4">
        <f t="shared" si="1342"/>
        <v>279056.59999999998</v>
      </c>
      <c r="S509" s="4">
        <f t="shared" si="1342"/>
        <v>30.7</v>
      </c>
      <c r="T509" s="4">
        <f t="shared" si="1342"/>
        <v>279087.29999999993</v>
      </c>
      <c r="U509" s="4">
        <f t="shared" si="1342"/>
        <v>0</v>
      </c>
      <c r="V509" s="4">
        <f t="shared" si="1342"/>
        <v>279087.29999999993</v>
      </c>
    </row>
    <row r="510" spans="1:22" ht="31.5" outlineLevel="4" x14ac:dyDescent="0.25">
      <c r="A510" s="5" t="s">
        <v>56</v>
      </c>
      <c r="B510" s="5"/>
      <c r="C510" s="69" t="s">
        <v>57</v>
      </c>
      <c r="D510" s="4">
        <f>D511+D517+D525+D529+D531+D534+D537+D515+D519+D521+D523+D527+D539+D541</f>
        <v>141468.19999999995</v>
      </c>
      <c r="E510" s="4">
        <f t="shared" ref="E510:V510" si="1344">E511+E517+E525+E529+E531+E534+E537+E515+E519+E521+E523+E527+E539+E541</f>
        <v>15.5</v>
      </c>
      <c r="F510" s="4">
        <f t="shared" si="1344"/>
        <v>141483.69999999995</v>
      </c>
      <c r="G510" s="4">
        <f t="shared" si="1344"/>
        <v>444</v>
      </c>
      <c r="H510" s="4">
        <f t="shared" si="1344"/>
        <v>141927.69999999995</v>
      </c>
      <c r="I510" s="4">
        <f t="shared" ref="I510:J510" si="1345">I511+I517+I525+I529+I531+I534+I537+I515+I519+I521+I523+I527+I539+I541</f>
        <v>3850</v>
      </c>
      <c r="J510" s="4">
        <f t="shared" si="1345"/>
        <v>145777.69999999995</v>
      </c>
      <c r="K510" s="4">
        <f t="shared" si="1344"/>
        <v>134635.4</v>
      </c>
      <c r="L510" s="4">
        <f t="shared" si="1344"/>
        <v>30.9</v>
      </c>
      <c r="M510" s="4">
        <f t="shared" si="1344"/>
        <v>134666.29999999999</v>
      </c>
      <c r="N510" s="4">
        <f t="shared" si="1344"/>
        <v>0</v>
      </c>
      <c r="O510" s="4">
        <f t="shared" si="1344"/>
        <v>134666.29999999999</v>
      </c>
      <c r="P510" s="4">
        <f t="shared" si="1344"/>
        <v>0</v>
      </c>
      <c r="Q510" s="4">
        <f t="shared" si="1344"/>
        <v>134666.29999999999</v>
      </c>
      <c r="R510" s="4">
        <f t="shared" si="1344"/>
        <v>134635.4</v>
      </c>
      <c r="S510" s="4">
        <f t="shared" si="1344"/>
        <v>30.7</v>
      </c>
      <c r="T510" s="4">
        <f t="shared" si="1344"/>
        <v>134666.09999999998</v>
      </c>
      <c r="U510" s="4">
        <f t="shared" si="1344"/>
        <v>0</v>
      </c>
      <c r="V510" s="4">
        <f t="shared" si="1344"/>
        <v>134666.09999999998</v>
      </c>
    </row>
    <row r="511" spans="1:22" ht="15.75" hidden="1" outlineLevel="5" x14ac:dyDescent="0.25">
      <c r="A511" s="5" t="s">
        <v>58</v>
      </c>
      <c r="B511" s="5"/>
      <c r="C511" s="69" t="s">
        <v>59</v>
      </c>
      <c r="D511" s="4">
        <f>D512+D513+D514</f>
        <v>102638.2</v>
      </c>
      <c r="E511" s="4">
        <f t="shared" ref="E511:H511" si="1346">E512+E513+E514</f>
        <v>0</v>
      </c>
      <c r="F511" s="4">
        <f t="shared" si="1346"/>
        <v>102638.2</v>
      </c>
      <c r="G511" s="4">
        <f t="shared" si="1346"/>
        <v>444</v>
      </c>
      <c r="H511" s="4">
        <f t="shared" si="1346"/>
        <v>103082.2</v>
      </c>
      <c r="I511" s="4">
        <f t="shared" ref="I511:J511" si="1347">I512+I513+I514</f>
        <v>0</v>
      </c>
      <c r="J511" s="4">
        <f t="shared" si="1347"/>
        <v>103082.2</v>
      </c>
      <c r="K511" s="4">
        <f>K512+K513+K514</f>
        <v>96622.8</v>
      </c>
      <c r="L511" s="4">
        <f t="shared" ref="L511:Q511" si="1348">L512+L513+L514</f>
        <v>0</v>
      </c>
      <c r="M511" s="4">
        <f t="shared" si="1348"/>
        <v>96622.8</v>
      </c>
      <c r="N511" s="4">
        <f t="shared" si="1348"/>
        <v>0</v>
      </c>
      <c r="O511" s="4">
        <f t="shared" si="1348"/>
        <v>96622.8</v>
      </c>
      <c r="P511" s="4">
        <f t="shared" si="1348"/>
        <v>0</v>
      </c>
      <c r="Q511" s="4">
        <f t="shared" si="1348"/>
        <v>96622.8</v>
      </c>
      <c r="R511" s="4">
        <f>R512+R513+R514</f>
        <v>96622.8</v>
      </c>
      <c r="S511" s="4">
        <f t="shared" ref="S511:V511" si="1349">S512+S513+S514</f>
        <v>0</v>
      </c>
      <c r="T511" s="4">
        <f t="shared" si="1349"/>
        <v>96622.8</v>
      </c>
      <c r="U511" s="4">
        <f t="shared" si="1349"/>
        <v>0</v>
      </c>
      <c r="V511" s="4">
        <f t="shared" si="1349"/>
        <v>96622.8</v>
      </c>
    </row>
    <row r="512" spans="1:22" ht="47.25" hidden="1" outlineLevel="7" x14ac:dyDescent="0.25">
      <c r="A512" s="13" t="s">
        <v>58</v>
      </c>
      <c r="B512" s="13" t="s">
        <v>8</v>
      </c>
      <c r="C512" s="67" t="s">
        <v>9</v>
      </c>
      <c r="D512" s="8">
        <v>93787.7</v>
      </c>
      <c r="E512" s="8"/>
      <c r="F512" s="8">
        <f t="shared" ref="F512:F514" si="1350">SUM(D512:E512)</f>
        <v>93787.7</v>
      </c>
      <c r="G512" s="8">
        <v>444</v>
      </c>
      <c r="H512" s="8">
        <f t="shared" ref="H512:H514" si="1351">SUM(F512:G512)</f>
        <v>94231.7</v>
      </c>
      <c r="I512" s="8"/>
      <c r="J512" s="8">
        <f t="shared" ref="J512:J514" si="1352">SUM(H512:I512)</f>
        <v>94231.7</v>
      </c>
      <c r="K512" s="8">
        <v>87772.2</v>
      </c>
      <c r="L512" s="8"/>
      <c r="M512" s="8">
        <f t="shared" ref="M512:M514" si="1353">SUM(K512:L512)</f>
        <v>87772.2</v>
      </c>
      <c r="N512" s="8"/>
      <c r="O512" s="8">
        <f t="shared" ref="O512:O514" si="1354">SUM(M512:N512)</f>
        <v>87772.2</v>
      </c>
      <c r="P512" s="8"/>
      <c r="Q512" s="8">
        <f t="shared" ref="Q512:Q514" si="1355">SUM(O512:P512)</f>
        <v>87772.2</v>
      </c>
      <c r="R512" s="8">
        <v>87772.2</v>
      </c>
      <c r="S512" s="8"/>
      <c r="T512" s="8">
        <f t="shared" ref="T512:T514" si="1356">SUM(R512:S512)</f>
        <v>87772.2</v>
      </c>
      <c r="U512" s="8"/>
      <c r="V512" s="8">
        <f t="shared" ref="V512:V514" si="1357">SUM(T512:U512)</f>
        <v>87772.2</v>
      </c>
    </row>
    <row r="513" spans="1:22" ht="31.5" hidden="1" outlineLevel="7" x14ac:dyDescent="0.25">
      <c r="A513" s="13" t="s">
        <v>58</v>
      </c>
      <c r="B513" s="13" t="s">
        <v>11</v>
      </c>
      <c r="C513" s="67" t="s">
        <v>12</v>
      </c>
      <c r="D513" s="8">
        <v>8699.9</v>
      </c>
      <c r="E513" s="8"/>
      <c r="F513" s="8">
        <f t="shared" si="1350"/>
        <v>8699.9</v>
      </c>
      <c r="G513" s="8"/>
      <c r="H513" s="8">
        <f t="shared" si="1351"/>
        <v>8699.9</v>
      </c>
      <c r="I513" s="8"/>
      <c r="J513" s="8">
        <f t="shared" si="1352"/>
        <v>8699.9</v>
      </c>
      <c r="K513" s="8">
        <v>8700</v>
      </c>
      <c r="L513" s="8"/>
      <c r="M513" s="8">
        <f t="shared" si="1353"/>
        <v>8700</v>
      </c>
      <c r="N513" s="8"/>
      <c r="O513" s="8">
        <f t="shared" si="1354"/>
        <v>8700</v>
      </c>
      <c r="P513" s="8"/>
      <c r="Q513" s="8">
        <f t="shared" si="1355"/>
        <v>8700</v>
      </c>
      <c r="R513" s="8">
        <v>8700</v>
      </c>
      <c r="S513" s="8"/>
      <c r="T513" s="8">
        <f t="shared" si="1356"/>
        <v>8700</v>
      </c>
      <c r="U513" s="8"/>
      <c r="V513" s="8">
        <f t="shared" si="1357"/>
        <v>8700</v>
      </c>
    </row>
    <row r="514" spans="1:22" ht="15.75" hidden="1" outlineLevel="7" x14ac:dyDescent="0.25">
      <c r="A514" s="13" t="s">
        <v>58</v>
      </c>
      <c r="B514" s="13" t="s">
        <v>27</v>
      </c>
      <c r="C514" s="67" t="s">
        <v>28</v>
      </c>
      <c r="D514" s="8">
        <v>150.6</v>
      </c>
      <c r="E514" s="8"/>
      <c r="F514" s="8">
        <f t="shared" si="1350"/>
        <v>150.6</v>
      </c>
      <c r="G514" s="8"/>
      <c r="H514" s="8">
        <f t="shared" si="1351"/>
        <v>150.6</v>
      </c>
      <c r="I514" s="8"/>
      <c r="J514" s="8">
        <f t="shared" si="1352"/>
        <v>150.6</v>
      </c>
      <c r="K514" s="8">
        <v>150.6</v>
      </c>
      <c r="L514" s="8"/>
      <c r="M514" s="8">
        <f t="shared" si="1353"/>
        <v>150.6</v>
      </c>
      <c r="N514" s="8"/>
      <c r="O514" s="8">
        <f t="shared" si="1354"/>
        <v>150.6</v>
      </c>
      <c r="P514" s="8"/>
      <c r="Q514" s="8">
        <f t="shared" si="1355"/>
        <v>150.6</v>
      </c>
      <c r="R514" s="8">
        <v>150.6</v>
      </c>
      <c r="S514" s="8"/>
      <c r="T514" s="8">
        <f t="shared" si="1356"/>
        <v>150.6</v>
      </c>
      <c r="U514" s="8"/>
      <c r="V514" s="8">
        <f t="shared" si="1357"/>
        <v>150.6</v>
      </c>
    </row>
    <row r="515" spans="1:22" ht="47.25" outlineLevel="5" collapsed="1" x14ac:dyDescent="0.25">
      <c r="A515" s="5" t="s">
        <v>104</v>
      </c>
      <c r="B515" s="5"/>
      <c r="C515" s="69" t="s">
        <v>20</v>
      </c>
      <c r="D515" s="4">
        <f>D516</f>
        <v>4150</v>
      </c>
      <c r="E515" s="4">
        <f t="shared" ref="E515:J515" si="1358">E516</f>
        <v>0</v>
      </c>
      <c r="F515" s="4">
        <f t="shared" si="1358"/>
        <v>4150</v>
      </c>
      <c r="G515" s="4">
        <f t="shared" si="1358"/>
        <v>0</v>
      </c>
      <c r="H515" s="4">
        <f t="shared" si="1358"/>
        <v>4150</v>
      </c>
      <c r="I515" s="4">
        <f t="shared" si="1358"/>
        <v>3850</v>
      </c>
      <c r="J515" s="4">
        <f t="shared" si="1358"/>
        <v>8000</v>
      </c>
      <c r="K515" s="4">
        <f>K516</f>
        <v>4150</v>
      </c>
      <c r="L515" s="4">
        <f t="shared" ref="L515:Q515" si="1359">L516</f>
        <v>0</v>
      </c>
      <c r="M515" s="4">
        <f t="shared" si="1359"/>
        <v>4150</v>
      </c>
      <c r="N515" s="4">
        <f t="shared" si="1359"/>
        <v>0</v>
      </c>
      <c r="O515" s="4">
        <f t="shared" si="1359"/>
        <v>4150</v>
      </c>
      <c r="P515" s="4">
        <f t="shared" si="1359"/>
        <v>0</v>
      </c>
      <c r="Q515" s="4">
        <f t="shared" si="1359"/>
        <v>4150</v>
      </c>
      <c r="R515" s="4">
        <f>R516</f>
        <v>4150</v>
      </c>
      <c r="S515" s="4">
        <f t="shared" ref="S515:V515" si="1360">S516</f>
        <v>0</v>
      </c>
      <c r="T515" s="4">
        <f t="shared" si="1360"/>
        <v>4150</v>
      </c>
      <c r="U515" s="4">
        <f t="shared" si="1360"/>
        <v>0</v>
      </c>
      <c r="V515" s="4">
        <f t="shared" si="1360"/>
        <v>4150</v>
      </c>
    </row>
    <row r="516" spans="1:22" ht="31.5" outlineLevel="7" x14ac:dyDescent="0.25">
      <c r="A516" s="13" t="s">
        <v>104</v>
      </c>
      <c r="B516" s="13" t="s">
        <v>11</v>
      </c>
      <c r="C516" s="67" t="s">
        <v>12</v>
      </c>
      <c r="D516" s="8">
        <v>4150</v>
      </c>
      <c r="E516" s="8"/>
      <c r="F516" s="8">
        <f t="shared" ref="F516" si="1361">SUM(D516:E516)</f>
        <v>4150</v>
      </c>
      <c r="G516" s="8"/>
      <c r="H516" s="8">
        <f t="shared" ref="H516" si="1362">SUM(F516:G516)</f>
        <v>4150</v>
      </c>
      <c r="I516" s="8">
        <v>3850</v>
      </c>
      <c r="J516" s="8">
        <f t="shared" ref="J516" si="1363">SUM(H516:I516)</f>
        <v>8000</v>
      </c>
      <c r="K516" s="8">
        <v>4150</v>
      </c>
      <c r="L516" s="8"/>
      <c r="M516" s="8">
        <f t="shared" ref="M516" si="1364">SUM(K516:L516)</f>
        <v>4150</v>
      </c>
      <c r="N516" s="8"/>
      <c r="O516" s="8">
        <f t="shared" ref="O516" si="1365">SUM(M516:N516)</f>
        <v>4150</v>
      </c>
      <c r="P516" s="8"/>
      <c r="Q516" s="8">
        <f t="shared" ref="Q516" si="1366">SUM(O516:P516)</f>
        <v>4150</v>
      </c>
      <c r="R516" s="8">
        <v>4150</v>
      </c>
      <c r="S516" s="8"/>
      <c r="T516" s="8">
        <f t="shared" ref="T516" si="1367">SUM(R516:S516)</f>
        <v>4150</v>
      </c>
      <c r="U516" s="8"/>
      <c r="V516" s="8">
        <f t="shared" ref="V516" si="1368">SUM(T516:U516)</f>
        <v>4150</v>
      </c>
    </row>
    <row r="517" spans="1:22" ht="31.5" hidden="1" outlineLevel="5" x14ac:dyDescent="0.25">
      <c r="A517" s="5" t="s">
        <v>60</v>
      </c>
      <c r="B517" s="5"/>
      <c r="C517" s="69" t="s">
        <v>14</v>
      </c>
      <c r="D517" s="4">
        <f>D518</f>
        <v>600</v>
      </c>
      <c r="E517" s="4">
        <f t="shared" ref="E517:J517" si="1369">E518</f>
        <v>0</v>
      </c>
      <c r="F517" s="4">
        <f t="shared" si="1369"/>
        <v>600</v>
      </c>
      <c r="G517" s="4">
        <f t="shared" si="1369"/>
        <v>0</v>
      </c>
      <c r="H517" s="4">
        <f t="shared" si="1369"/>
        <v>600</v>
      </c>
      <c r="I517" s="4">
        <f t="shared" si="1369"/>
        <v>0</v>
      </c>
      <c r="J517" s="4">
        <f t="shared" si="1369"/>
        <v>600</v>
      </c>
      <c r="K517" s="4">
        <f>K518</f>
        <v>600</v>
      </c>
      <c r="L517" s="4">
        <f t="shared" ref="L517:Q517" si="1370">L518</f>
        <v>0</v>
      </c>
      <c r="M517" s="4">
        <f t="shared" si="1370"/>
        <v>600</v>
      </c>
      <c r="N517" s="4">
        <f t="shared" si="1370"/>
        <v>0</v>
      </c>
      <c r="O517" s="4">
        <f t="shared" si="1370"/>
        <v>600</v>
      </c>
      <c r="P517" s="4">
        <f t="shared" si="1370"/>
        <v>0</v>
      </c>
      <c r="Q517" s="4">
        <f t="shared" si="1370"/>
        <v>600</v>
      </c>
      <c r="R517" s="4">
        <f>R518</f>
        <v>600</v>
      </c>
      <c r="S517" s="4">
        <f t="shared" ref="S517:V517" si="1371">S518</f>
        <v>0</v>
      </c>
      <c r="T517" s="4">
        <f t="shared" si="1371"/>
        <v>600</v>
      </c>
      <c r="U517" s="4">
        <f t="shared" si="1371"/>
        <v>0</v>
      </c>
      <c r="V517" s="4">
        <f t="shared" si="1371"/>
        <v>600</v>
      </c>
    </row>
    <row r="518" spans="1:22" ht="31.5" hidden="1" outlineLevel="7" x14ac:dyDescent="0.25">
      <c r="A518" s="13" t="s">
        <v>60</v>
      </c>
      <c r="B518" s="13" t="s">
        <v>11</v>
      </c>
      <c r="C518" s="67" t="s">
        <v>12</v>
      </c>
      <c r="D518" s="8">
        <v>600</v>
      </c>
      <c r="E518" s="8"/>
      <c r="F518" s="8">
        <f t="shared" ref="F518" si="1372">SUM(D518:E518)</f>
        <v>600</v>
      </c>
      <c r="G518" s="8"/>
      <c r="H518" s="8">
        <f t="shared" ref="H518" si="1373">SUM(F518:G518)</f>
        <v>600</v>
      </c>
      <c r="I518" s="8"/>
      <c r="J518" s="8">
        <f t="shared" ref="J518" si="1374">SUM(H518:I518)</f>
        <v>600</v>
      </c>
      <c r="K518" s="8">
        <v>600</v>
      </c>
      <c r="L518" s="8"/>
      <c r="M518" s="8">
        <f t="shared" ref="M518" si="1375">SUM(K518:L518)</f>
        <v>600</v>
      </c>
      <c r="N518" s="8"/>
      <c r="O518" s="8">
        <f t="shared" ref="O518" si="1376">SUM(M518:N518)</f>
        <v>600</v>
      </c>
      <c r="P518" s="8"/>
      <c r="Q518" s="8">
        <f t="shared" ref="Q518" si="1377">SUM(O518:P518)</f>
        <v>600</v>
      </c>
      <c r="R518" s="8">
        <v>600</v>
      </c>
      <c r="S518" s="8"/>
      <c r="T518" s="8">
        <f t="shared" ref="T518" si="1378">SUM(R518:S518)</f>
        <v>600</v>
      </c>
      <c r="U518" s="8"/>
      <c r="V518" s="8">
        <f t="shared" ref="V518" si="1379">SUM(T518:U518)</f>
        <v>600</v>
      </c>
    </row>
    <row r="519" spans="1:22" ht="31.5" hidden="1" outlineLevel="5" x14ac:dyDescent="0.25">
      <c r="A519" s="5" t="s">
        <v>105</v>
      </c>
      <c r="B519" s="5"/>
      <c r="C519" s="69" t="s">
        <v>106</v>
      </c>
      <c r="D519" s="4">
        <f>D520</f>
        <v>6472.9</v>
      </c>
      <c r="E519" s="4">
        <f t="shared" ref="E519:J519" si="1380">E520</f>
        <v>0</v>
      </c>
      <c r="F519" s="4">
        <f t="shared" si="1380"/>
        <v>6472.9</v>
      </c>
      <c r="G519" s="4">
        <f t="shared" si="1380"/>
        <v>0</v>
      </c>
      <c r="H519" s="4">
        <f t="shared" si="1380"/>
        <v>6472.9</v>
      </c>
      <c r="I519" s="4">
        <f t="shared" si="1380"/>
        <v>0</v>
      </c>
      <c r="J519" s="4">
        <f t="shared" si="1380"/>
        <v>6472.9</v>
      </c>
      <c r="K519" s="4">
        <f>K520</f>
        <v>5825.7</v>
      </c>
      <c r="L519" s="4">
        <f t="shared" ref="L519:Q519" si="1381">L520</f>
        <v>0</v>
      </c>
      <c r="M519" s="4">
        <f t="shared" si="1381"/>
        <v>5825.7</v>
      </c>
      <c r="N519" s="4">
        <f t="shared" si="1381"/>
        <v>0</v>
      </c>
      <c r="O519" s="4">
        <f t="shared" si="1381"/>
        <v>5825.7</v>
      </c>
      <c r="P519" s="4">
        <f t="shared" si="1381"/>
        <v>0</v>
      </c>
      <c r="Q519" s="4">
        <f t="shared" si="1381"/>
        <v>5825.7</v>
      </c>
      <c r="R519" s="4">
        <f>R520</f>
        <v>5825.7</v>
      </c>
      <c r="S519" s="4">
        <f t="shared" ref="S519:V519" si="1382">S520</f>
        <v>0</v>
      </c>
      <c r="T519" s="4">
        <f t="shared" si="1382"/>
        <v>5825.7</v>
      </c>
      <c r="U519" s="4">
        <f t="shared" si="1382"/>
        <v>0</v>
      </c>
      <c r="V519" s="4">
        <f t="shared" si="1382"/>
        <v>5825.7</v>
      </c>
    </row>
    <row r="520" spans="1:22" ht="31.5" hidden="1" outlineLevel="7" x14ac:dyDescent="0.25">
      <c r="A520" s="13" t="s">
        <v>105</v>
      </c>
      <c r="B520" s="13" t="s">
        <v>92</v>
      </c>
      <c r="C520" s="67" t="s">
        <v>93</v>
      </c>
      <c r="D520" s="8">
        <v>6472.9</v>
      </c>
      <c r="E520" s="8"/>
      <c r="F520" s="8">
        <f t="shared" ref="F520" si="1383">SUM(D520:E520)</f>
        <v>6472.9</v>
      </c>
      <c r="G520" s="8"/>
      <c r="H520" s="8">
        <f t="shared" ref="H520" si="1384">SUM(F520:G520)</f>
        <v>6472.9</v>
      </c>
      <c r="I520" s="8"/>
      <c r="J520" s="8">
        <f t="shared" ref="J520" si="1385">SUM(H520:I520)</f>
        <v>6472.9</v>
      </c>
      <c r="K520" s="8">
        <v>5825.7</v>
      </c>
      <c r="L520" s="8"/>
      <c r="M520" s="8">
        <f t="shared" ref="M520" si="1386">SUM(K520:L520)</f>
        <v>5825.7</v>
      </c>
      <c r="N520" s="8"/>
      <c r="O520" s="8">
        <f t="shared" ref="O520" si="1387">SUM(M520:N520)</f>
        <v>5825.7</v>
      </c>
      <c r="P520" s="8"/>
      <c r="Q520" s="8">
        <f t="shared" ref="Q520" si="1388">SUM(O520:P520)</f>
        <v>5825.7</v>
      </c>
      <c r="R520" s="8">
        <v>5825.7</v>
      </c>
      <c r="S520" s="8"/>
      <c r="T520" s="8">
        <f t="shared" ref="T520" si="1389">SUM(R520:S520)</f>
        <v>5825.7</v>
      </c>
      <c r="U520" s="8"/>
      <c r="V520" s="8">
        <f t="shared" ref="V520" si="1390">SUM(T520:U520)</f>
        <v>5825.7</v>
      </c>
    </row>
    <row r="521" spans="1:22" ht="31.5" hidden="1" outlineLevel="5" x14ac:dyDescent="0.25">
      <c r="A521" s="5" t="s">
        <v>307</v>
      </c>
      <c r="B521" s="5"/>
      <c r="C521" s="69" t="s">
        <v>624</v>
      </c>
      <c r="D521" s="4">
        <f>D522</f>
        <v>13877</v>
      </c>
      <c r="E521" s="4">
        <f t="shared" ref="E521:J521" si="1391">E522</f>
        <v>0</v>
      </c>
      <c r="F521" s="4">
        <f t="shared" si="1391"/>
        <v>13877</v>
      </c>
      <c r="G521" s="4">
        <f t="shared" si="1391"/>
        <v>0</v>
      </c>
      <c r="H521" s="4">
        <f t="shared" si="1391"/>
        <v>13877</v>
      </c>
      <c r="I521" s="4">
        <f t="shared" si="1391"/>
        <v>0</v>
      </c>
      <c r="J521" s="4">
        <f t="shared" si="1391"/>
        <v>13877</v>
      </c>
      <c r="K521" s="4">
        <f>K522</f>
        <v>13877</v>
      </c>
      <c r="L521" s="4">
        <f t="shared" ref="L521:Q521" si="1392">L522</f>
        <v>0</v>
      </c>
      <c r="M521" s="4">
        <f t="shared" si="1392"/>
        <v>13877</v>
      </c>
      <c r="N521" s="4">
        <f t="shared" si="1392"/>
        <v>0</v>
      </c>
      <c r="O521" s="4">
        <f t="shared" si="1392"/>
        <v>13877</v>
      </c>
      <c r="P521" s="4">
        <f t="shared" si="1392"/>
        <v>0</v>
      </c>
      <c r="Q521" s="4">
        <f t="shared" si="1392"/>
        <v>13877</v>
      </c>
      <c r="R521" s="4">
        <f>R522</f>
        <v>13877</v>
      </c>
      <c r="S521" s="4">
        <f t="shared" ref="S521:V521" si="1393">S522</f>
        <v>0</v>
      </c>
      <c r="T521" s="4">
        <f t="shared" si="1393"/>
        <v>13877</v>
      </c>
      <c r="U521" s="4">
        <f t="shared" si="1393"/>
        <v>0</v>
      </c>
      <c r="V521" s="4">
        <f t="shared" si="1393"/>
        <v>13877</v>
      </c>
    </row>
    <row r="522" spans="1:22" ht="15.75" hidden="1" outlineLevel="7" x14ac:dyDescent="0.25">
      <c r="A522" s="13" t="s">
        <v>307</v>
      </c>
      <c r="B522" s="13" t="s">
        <v>33</v>
      </c>
      <c r="C522" s="67" t="s">
        <v>34</v>
      </c>
      <c r="D522" s="8">
        <v>13877</v>
      </c>
      <c r="E522" s="8"/>
      <c r="F522" s="8">
        <f t="shared" ref="F522" si="1394">SUM(D522:E522)</f>
        <v>13877</v>
      </c>
      <c r="G522" s="8"/>
      <c r="H522" s="8">
        <f t="shared" ref="H522" si="1395">SUM(F522:G522)</f>
        <v>13877</v>
      </c>
      <c r="I522" s="8"/>
      <c r="J522" s="8">
        <f t="shared" ref="J522" si="1396">SUM(H522:I522)</f>
        <v>13877</v>
      </c>
      <c r="K522" s="8">
        <v>13877</v>
      </c>
      <c r="L522" s="8"/>
      <c r="M522" s="8">
        <f t="shared" ref="M522" si="1397">SUM(K522:L522)</f>
        <v>13877</v>
      </c>
      <c r="N522" s="8"/>
      <c r="O522" s="8">
        <f t="shared" ref="O522" si="1398">SUM(M522:N522)</f>
        <v>13877</v>
      </c>
      <c r="P522" s="8"/>
      <c r="Q522" s="8">
        <f t="shared" ref="Q522" si="1399">SUM(O522:P522)</f>
        <v>13877</v>
      </c>
      <c r="R522" s="8">
        <v>13877</v>
      </c>
      <c r="S522" s="8"/>
      <c r="T522" s="8">
        <f t="shared" ref="T522" si="1400">SUM(R522:S522)</f>
        <v>13877</v>
      </c>
      <c r="U522" s="8"/>
      <c r="V522" s="8">
        <f t="shared" ref="V522" si="1401">SUM(T522:U522)</f>
        <v>13877</v>
      </c>
    </row>
    <row r="523" spans="1:22" ht="15.75" hidden="1" outlineLevel="5" x14ac:dyDescent="0.25">
      <c r="A523" s="5" t="s">
        <v>107</v>
      </c>
      <c r="B523" s="5"/>
      <c r="C523" s="69" t="s">
        <v>108</v>
      </c>
      <c r="D523" s="4">
        <f>D524</f>
        <v>1434.7</v>
      </c>
      <c r="E523" s="4">
        <f t="shared" ref="E523:J523" si="1402">E524</f>
        <v>0</v>
      </c>
      <c r="F523" s="4">
        <f t="shared" si="1402"/>
        <v>1434.7</v>
      </c>
      <c r="G523" s="4">
        <f t="shared" si="1402"/>
        <v>0</v>
      </c>
      <c r="H523" s="4">
        <f t="shared" si="1402"/>
        <v>1434.7</v>
      </c>
      <c r="I523" s="4">
        <f t="shared" si="1402"/>
        <v>0</v>
      </c>
      <c r="J523" s="4">
        <f t="shared" si="1402"/>
        <v>1434.7</v>
      </c>
      <c r="K523" s="4">
        <f>K524</f>
        <v>1434.7</v>
      </c>
      <c r="L523" s="4">
        <f t="shared" ref="L523:Q523" si="1403">L524</f>
        <v>0</v>
      </c>
      <c r="M523" s="4">
        <f t="shared" si="1403"/>
        <v>1434.7</v>
      </c>
      <c r="N523" s="4">
        <f t="shared" si="1403"/>
        <v>0</v>
      </c>
      <c r="O523" s="4">
        <f t="shared" si="1403"/>
        <v>1434.7</v>
      </c>
      <c r="P523" s="4">
        <f t="shared" si="1403"/>
        <v>0</v>
      </c>
      <c r="Q523" s="4">
        <f t="shared" si="1403"/>
        <v>1434.7</v>
      </c>
      <c r="R523" s="4">
        <f>R524</f>
        <v>1434.7</v>
      </c>
      <c r="S523" s="4">
        <f t="shared" ref="S523:V523" si="1404">S524</f>
        <v>0</v>
      </c>
      <c r="T523" s="4">
        <f t="shared" si="1404"/>
        <v>1434.7</v>
      </c>
      <c r="U523" s="4">
        <f t="shared" si="1404"/>
        <v>0</v>
      </c>
      <c r="V523" s="4">
        <f t="shared" si="1404"/>
        <v>1434.7</v>
      </c>
    </row>
    <row r="524" spans="1:22" ht="15.75" hidden="1" outlineLevel="7" x14ac:dyDescent="0.25">
      <c r="A524" s="13" t="s">
        <v>107</v>
      </c>
      <c r="B524" s="13" t="s">
        <v>33</v>
      </c>
      <c r="C524" s="67" t="s">
        <v>34</v>
      </c>
      <c r="D524" s="8">
        <v>1434.7</v>
      </c>
      <c r="E524" s="8"/>
      <c r="F524" s="8">
        <f t="shared" ref="F524" si="1405">SUM(D524:E524)</f>
        <v>1434.7</v>
      </c>
      <c r="G524" s="8"/>
      <c r="H524" s="8">
        <f t="shared" ref="H524" si="1406">SUM(F524:G524)</f>
        <v>1434.7</v>
      </c>
      <c r="I524" s="8"/>
      <c r="J524" s="8">
        <f t="shared" ref="J524" si="1407">SUM(H524:I524)</f>
        <v>1434.7</v>
      </c>
      <c r="K524" s="8">
        <v>1434.7</v>
      </c>
      <c r="L524" s="8"/>
      <c r="M524" s="8">
        <f t="shared" ref="M524" si="1408">SUM(K524:L524)</f>
        <v>1434.7</v>
      </c>
      <c r="N524" s="8"/>
      <c r="O524" s="8">
        <f t="shared" ref="O524" si="1409">SUM(M524:N524)</f>
        <v>1434.7</v>
      </c>
      <c r="P524" s="8"/>
      <c r="Q524" s="8">
        <f t="shared" ref="Q524" si="1410">SUM(O524:P524)</f>
        <v>1434.7</v>
      </c>
      <c r="R524" s="8">
        <v>1434.7</v>
      </c>
      <c r="S524" s="8"/>
      <c r="T524" s="8">
        <f t="shared" ref="T524" si="1411">SUM(R524:S524)</f>
        <v>1434.7</v>
      </c>
      <c r="U524" s="8"/>
      <c r="V524" s="8">
        <f t="shared" ref="V524" si="1412">SUM(T524:U524)</f>
        <v>1434.7</v>
      </c>
    </row>
    <row r="525" spans="1:22" s="107" customFormat="1" ht="47.25" hidden="1" outlineLevel="5" x14ac:dyDescent="0.25">
      <c r="A525" s="47" t="s">
        <v>61</v>
      </c>
      <c r="B525" s="47"/>
      <c r="C525" s="70" t="s">
        <v>619</v>
      </c>
      <c r="D525" s="20">
        <f>D526</f>
        <v>16.5</v>
      </c>
      <c r="E525" s="20">
        <f t="shared" ref="E525:J525" si="1413">E526</f>
        <v>0</v>
      </c>
      <c r="F525" s="20">
        <f t="shared" si="1413"/>
        <v>16.5</v>
      </c>
      <c r="G525" s="20">
        <f t="shared" si="1413"/>
        <v>0</v>
      </c>
      <c r="H525" s="20">
        <f t="shared" si="1413"/>
        <v>16.5</v>
      </c>
      <c r="I525" s="20">
        <f t="shared" si="1413"/>
        <v>0</v>
      </c>
      <c r="J525" s="20">
        <f t="shared" si="1413"/>
        <v>16.5</v>
      </c>
      <c r="K525" s="20">
        <f>K526</f>
        <v>17</v>
      </c>
      <c r="L525" s="20">
        <f t="shared" ref="L525:Q525" si="1414">L526</f>
        <v>0</v>
      </c>
      <c r="M525" s="20">
        <f t="shared" si="1414"/>
        <v>17</v>
      </c>
      <c r="N525" s="20">
        <f t="shared" si="1414"/>
        <v>0</v>
      </c>
      <c r="O525" s="20">
        <f t="shared" si="1414"/>
        <v>17</v>
      </c>
      <c r="P525" s="20">
        <f t="shared" si="1414"/>
        <v>0</v>
      </c>
      <c r="Q525" s="20">
        <f t="shared" si="1414"/>
        <v>17</v>
      </c>
      <c r="R525" s="20">
        <f>R526</f>
        <v>17</v>
      </c>
      <c r="S525" s="20">
        <f t="shared" ref="S525:V525" si="1415">S526</f>
        <v>0</v>
      </c>
      <c r="T525" s="20">
        <f t="shared" si="1415"/>
        <v>17</v>
      </c>
      <c r="U525" s="20">
        <f t="shared" si="1415"/>
        <v>0</v>
      </c>
      <c r="V525" s="20">
        <f t="shared" si="1415"/>
        <v>17</v>
      </c>
    </row>
    <row r="526" spans="1:22" s="107" customFormat="1" ht="47.25" hidden="1" outlineLevel="7" x14ac:dyDescent="0.25">
      <c r="A526" s="46" t="s">
        <v>61</v>
      </c>
      <c r="B526" s="46" t="s">
        <v>8</v>
      </c>
      <c r="C526" s="72" t="s">
        <v>9</v>
      </c>
      <c r="D526" s="7">
        <v>16.5</v>
      </c>
      <c r="E526" s="8"/>
      <c r="F526" s="7">
        <f t="shared" ref="F526" si="1416">SUM(D526:E526)</f>
        <v>16.5</v>
      </c>
      <c r="G526" s="8"/>
      <c r="H526" s="7">
        <f t="shared" ref="H526" si="1417">SUM(F526:G526)</f>
        <v>16.5</v>
      </c>
      <c r="I526" s="8"/>
      <c r="J526" s="7">
        <f t="shared" ref="J526" si="1418">SUM(H526:I526)</f>
        <v>16.5</v>
      </c>
      <c r="K526" s="7">
        <v>17</v>
      </c>
      <c r="L526" s="7"/>
      <c r="M526" s="7">
        <f t="shared" ref="M526" si="1419">SUM(K526:L526)</f>
        <v>17</v>
      </c>
      <c r="N526" s="8"/>
      <c r="O526" s="7">
        <f t="shared" ref="O526" si="1420">SUM(M526:N526)</f>
        <v>17</v>
      </c>
      <c r="P526" s="8"/>
      <c r="Q526" s="7">
        <f t="shared" ref="Q526" si="1421">SUM(O526:P526)</f>
        <v>17</v>
      </c>
      <c r="R526" s="7">
        <v>17</v>
      </c>
      <c r="S526" s="7"/>
      <c r="T526" s="7">
        <f t="shared" ref="T526" si="1422">SUM(R526:S526)</f>
        <v>17</v>
      </c>
      <c r="U526" s="8"/>
      <c r="V526" s="7">
        <f t="shared" ref="V526" si="1423">SUM(T526:U526)</f>
        <v>17</v>
      </c>
    </row>
    <row r="527" spans="1:22" s="107" customFormat="1" ht="47.25" hidden="1" outlineLevel="5" x14ac:dyDescent="0.25">
      <c r="A527" s="47" t="s">
        <v>109</v>
      </c>
      <c r="B527" s="47"/>
      <c r="C527" s="70" t="s">
        <v>110</v>
      </c>
      <c r="D527" s="20">
        <f>D528</f>
        <v>919.3</v>
      </c>
      <c r="E527" s="20">
        <f t="shared" ref="E527:J527" si="1424">E528</f>
        <v>8.1</v>
      </c>
      <c r="F527" s="20">
        <f t="shared" si="1424"/>
        <v>927.4</v>
      </c>
      <c r="G527" s="20">
        <f t="shared" si="1424"/>
        <v>0</v>
      </c>
      <c r="H527" s="20">
        <f t="shared" si="1424"/>
        <v>927.4</v>
      </c>
      <c r="I527" s="20">
        <f t="shared" si="1424"/>
        <v>0</v>
      </c>
      <c r="J527" s="20">
        <f t="shared" si="1424"/>
        <v>927.4</v>
      </c>
      <c r="K527" s="20">
        <f>K528</f>
        <v>919.3</v>
      </c>
      <c r="L527" s="20">
        <f t="shared" ref="L527:Q527" si="1425">L528</f>
        <v>32.5</v>
      </c>
      <c r="M527" s="20">
        <f t="shared" si="1425"/>
        <v>951.8</v>
      </c>
      <c r="N527" s="20">
        <f t="shared" si="1425"/>
        <v>0</v>
      </c>
      <c r="O527" s="20">
        <f t="shared" si="1425"/>
        <v>951.8</v>
      </c>
      <c r="P527" s="20">
        <f t="shared" si="1425"/>
        <v>0</v>
      </c>
      <c r="Q527" s="20">
        <f t="shared" si="1425"/>
        <v>951.8</v>
      </c>
      <c r="R527" s="20">
        <f>R528</f>
        <v>919.3</v>
      </c>
      <c r="S527" s="20">
        <f t="shared" ref="S527:V527" si="1426">S528</f>
        <v>32.5</v>
      </c>
      <c r="T527" s="20">
        <f t="shared" si="1426"/>
        <v>951.8</v>
      </c>
      <c r="U527" s="20">
        <f t="shared" si="1426"/>
        <v>0</v>
      </c>
      <c r="V527" s="20">
        <f t="shared" si="1426"/>
        <v>951.8</v>
      </c>
    </row>
    <row r="528" spans="1:22" s="107" customFormat="1" ht="31.5" hidden="1" outlineLevel="7" x14ac:dyDescent="0.25">
      <c r="A528" s="46" t="s">
        <v>109</v>
      </c>
      <c r="B528" s="46" t="s">
        <v>92</v>
      </c>
      <c r="C528" s="72" t="s">
        <v>93</v>
      </c>
      <c r="D528" s="7">
        <v>919.3</v>
      </c>
      <c r="E528" s="7">
        <v>8.1</v>
      </c>
      <c r="F528" s="7">
        <f>SUM(D528:E528)</f>
        <v>927.4</v>
      </c>
      <c r="G528" s="7"/>
      <c r="H528" s="7">
        <f>SUM(F528:G528)</f>
        <v>927.4</v>
      </c>
      <c r="I528" s="7"/>
      <c r="J528" s="7">
        <f>SUM(H528:I528)</f>
        <v>927.4</v>
      </c>
      <c r="K528" s="7">
        <v>919.3</v>
      </c>
      <c r="L528" s="7">
        <v>32.5</v>
      </c>
      <c r="M528" s="7">
        <f>SUM(K528:L528)</f>
        <v>951.8</v>
      </c>
      <c r="N528" s="7"/>
      <c r="O528" s="7">
        <f>SUM(M528:N528)</f>
        <v>951.8</v>
      </c>
      <c r="P528" s="7"/>
      <c r="Q528" s="7">
        <f>SUM(O528:P528)</f>
        <v>951.8</v>
      </c>
      <c r="R528" s="7">
        <v>919.3</v>
      </c>
      <c r="S528" s="7">
        <v>32.5</v>
      </c>
      <c r="T528" s="7">
        <f>SUM(R528:S528)</f>
        <v>951.8</v>
      </c>
      <c r="U528" s="7"/>
      <c r="V528" s="7">
        <f>SUM(T528:U528)</f>
        <v>951.8</v>
      </c>
    </row>
    <row r="529" spans="1:22" s="107" customFormat="1" ht="15.75" hidden="1" outlineLevel="5" x14ac:dyDescent="0.25">
      <c r="A529" s="47" t="s">
        <v>62</v>
      </c>
      <c r="B529" s="47"/>
      <c r="C529" s="70" t="s">
        <v>63</v>
      </c>
      <c r="D529" s="20">
        <f>D530</f>
        <v>68.400000000000006</v>
      </c>
      <c r="E529" s="20">
        <f t="shared" ref="E529:J529" si="1427">E530</f>
        <v>0</v>
      </c>
      <c r="F529" s="20">
        <f t="shared" si="1427"/>
        <v>68.400000000000006</v>
      </c>
      <c r="G529" s="20">
        <f t="shared" si="1427"/>
        <v>0</v>
      </c>
      <c r="H529" s="20">
        <f t="shared" si="1427"/>
        <v>68.400000000000006</v>
      </c>
      <c r="I529" s="20">
        <f t="shared" si="1427"/>
        <v>0</v>
      </c>
      <c r="J529" s="20">
        <f t="shared" si="1427"/>
        <v>68.400000000000006</v>
      </c>
      <c r="K529" s="20">
        <f>K530</f>
        <v>68.400000000000006</v>
      </c>
      <c r="L529" s="20">
        <f t="shared" ref="L529:Q529" si="1428">L530</f>
        <v>0</v>
      </c>
      <c r="M529" s="20">
        <f t="shared" si="1428"/>
        <v>68.400000000000006</v>
      </c>
      <c r="N529" s="20">
        <f t="shared" si="1428"/>
        <v>0</v>
      </c>
      <c r="O529" s="20">
        <f t="shared" si="1428"/>
        <v>68.400000000000006</v>
      </c>
      <c r="P529" s="20">
        <f t="shared" si="1428"/>
        <v>0</v>
      </c>
      <c r="Q529" s="20">
        <f t="shared" si="1428"/>
        <v>68.400000000000006</v>
      </c>
      <c r="R529" s="20">
        <f>R530</f>
        <v>68.400000000000006</v>
      </c>
      <c r="S529" s="20">
        <f t="shared" ref="S529:V529" si="1429">S530</f>
        <v>0</v>
      </c>
      <c r="T529" s="20">
        <f t="shared" si="1429"/>
        <v>68.400000000000006</v>
      </c>
      <c r="U529" s="20">
        <f t="shared" si="1429"/>
        <v>0</v>
      </c>
      <c r="V529" s="20">
        <f t="shared" si="1429"/>
        <v>68.400000000000006</v>
      </c>
    </row>
    <row r="530" spans="1:22" s="107" customFormat="1" ht="31.5" hidden="1" outlineLevel="7" x14ac:dyDescent="0.25">
      <c r="A530" s="46" t="s">
        <v>62</v>
      </c>
      <c r="B530" s="46" t="s">
        <v>11</v>
      </c>
      <c r="C530" s="72" t="s">
        <v>12</v>
      </c>
      <c r="D530" s="7">
        <v>68.400000000000006</v>
      </c>
      <c r="E530" s="8"/>
      <c r="F530" s="7">
        <f t="shared" ref="F530" si="1430">SUM(D530:E530)</f>
        <v>68.400000000000006</v>
      </c>
      <c r="G530" s="8"/>
      <c r="H530" s="7">
        <f t="shared" ref="H530" si="1431">SUM(F530:G530)</f>
        <v>68.400000000000006</v>
      </c>
      <c r="I530" s="8"/>
      <c r="J530" s="7">
        <f t="shared" ref="J530" si="1432">SUM(H530:I530)</f>
        <v>68.400000000000006</v>
      </c>
      <c r="K530" s="7">
        <v>68.400000000000006</v>
      </c>
      <c r="L530" s="7"/>
      <c r="M530" s="7">
        <f t="shared" ref="M530" si="1433">SUM(K530:L530)</f>
        <v>68.400000000000006</v>
      </c>
      <c r="N530" s="8"/>
      <c r="O530" s="7">
        <f t="shared" ref="O530" si="1434">SUM(M530:N530)</f>
        <v>68.400000000000006</v>
      </c>
      <c r="P530" s="8"/>
      <c r="Q530" s="7">
        <f t="shared" ref="Q530" si="1435">SUM(O530:P530)</f>
        <v>68.400000000000006</v>
      </c>
      <c r="R530" s="7">
        <v>68.400000000000006</v>
      </c>
      <c r="S530" s="7"/>
      <c r="T530" s="7">
        <f t="shared" ref="T530" si="1436">SUM(R530:S530)</f>
        <v>68.400000000000006</v>
      </c>
      <c r="U530" s="8"/>
      <c r="V530" s="7">
        <f t="shared" ref="V530" si="1437">SUM(T530:U530)</f>
        <v>68.400000000000006</v>
      </c>
    </row>
    <row r="531" spans="1:22" s="107" customFormat="1" ht="31.5" hidden="1" outlineLevel="5" x14ac:dyDescent="0.25">
      <c r="A531" s="47" t="s">
        <v>64</v>
      </c>
      <c r="B531" s="47"/>
      <c r="C531" s="70" t="s">
        <v>65</v>
      </c>
      <c r="D531" s="20">
        <f>D532+D533</f>
        <v>175.7</v>
      </c>
      <c r="E531" s="20">
        <f t="shared" ref="E531:H531" si="1438">E532+E533</f>
        <v>0</v>
      </c>
      <c r="F531" s="20">
        <f t="shared" si="1438"/>
        <v>175.7</v>
      </c>
      <c r="G531" s="20">
        <f t="shared" si="1438"/>
        <v>0</v>
      </c>
      <c r="H531" s="20">
        <f t="shared" si="1438"/>
        <v>175.7</v>
      </c>
      <c r="I531" s="20">
        <f t="shared" ref="I531:J531" si="1439">I532+I533</f>
        <v>0</v>
      </c>
      <c r="J531" s="20">
        <f t="shared" si="1439"/>
        <v>175.7</v>
      </c>
      <c r="K531" s="20">
        <f>K532+K533</f>
        <v>180.7</v>
      </c>
      <c r="L531" s="20">
        <f t="shared" ref="L531:Q531" si="1440">L532+L533</f>
        <v>0</v>
      </c>
      <c r="M531" s="20">
        <f t="shared" si="1440"/>
        <v>180.7</v>
      </c>
      <c r="N531" s="20">
        <f t="shared" si="1440"/>
        <v>0</v>
      </c>
      <c r="O531" s="20">
        <f t="shared" si="1440"/>
        <v>180.7</v>
      </c>
      <c r="P531" s="20">
        <f t="shared" si="1440"/>
        <v>0</v>
      </c>
      <c r="Q531" s="20">
        <f t="shared" si="1440"/>
        <v>180.7</v>
      </c>
      <c r="R531" s="20">
        <f>R532+R533</f>
        <v>180.7</v>
      </c>
      <c r="S531" s="20">
        <f t="shared" ref="S531:V531" si="1441">S532+S533</f>
        <v>0</v>
      </c>
      <c r="T531" s="20">
        <f t="shared" si="1441"/>
        <v>180.7</v>
      </c>
      <c r="U531" s="20">
        <f t="shared" si="1441"/>
        <v>0</v>
      </c>
      <c r="V531" s="20">
        <f t="shared" si="1441"/>
        <v>180.7</v>
      </c>
    </row>
    <row r="532" spans="1:22" s="107" customFormat="1" ht="47.25" hidden="1" outlineLevel="7" x14ac:dyDescent="0.25">
      <c r="A532" s="46" t="s">
        <v>64</v>
      </c>
      <c r="B532" s="46" t="s">
        <v>8</v>
      </c>
      <c r="C532" s="72" t="s">
        <v>9</v>
      </c>
      <c r="D532" s="7">
        <v>115.7</v>
      </c>
      <c r="E532" s="8"/>
      <c r="F532" s="7">
        <f t="shared" ref="F532:F533" si="1442">SUM(D532:E532)</f>
        <v>115.7</v>
      </c>
      <c r="G532" s="8"/>
      <c r="H532" s="7">
        <f t="shared" ref="H532:H533" si="1443">SUM(F532:G532)</f>
        <v>115.7</v>
      </c>
      <c r="I532" s="8"/>
      <c r="J532" s="7">
        <f t="shared" ref="J532:J533" si="1444">SUM(H532:I532)</f>
        <v>115.7</v>
      </c>
      <c r="K532" s="7">
        <v>120.7</v>
      </c>
      <c r="L532" s="7"/>
      <c r="M532" s="7">
        <f t="shared" ref="M532:M533" si="1445">SUM(K532:L532)</f>
        <v>120.7</v>
      </c>
      <c r="N532" s="8"/>
      <c r="O532" s="7">
        <f t="shared" ref="O532:O533" si="1446">SUM(M532:N532)</f>
        <v>120.7</v>
      </c>
      <c r="P532" s="8"/>
      <c r="Q532" s="7">
        <f t="shared" ref="Q532:Q533" si="1447">SUM(O532:P532)</f>
        <v>120.7</v>
      </c>
      <c r="R532" s="7">
        <v>120.7</v>
      </c>
      <c r="S532" s="7"/>
      <c r="T532" s="7">
        <f t="shared" ref="T532:T533" si="1448">SUM(R532:S532)</f>
        <v>120.7</v>
      </c>
      <c r="U532" s="8"/>
      <c r="V532" s="7">
        <f t="shared" ref="V532:V533" si="1449">SUM(T532:U532)</f>
        <v>120.7</v>
      </c>
    </row>
    <row r="533" spans="1:22" s="107" customFormat="1" ht="31.5" hidden="1" outlineLevel="7" x14ac:dyDescent="0.25">
      <c r="A533" s="46" t="s">
        <v>64</v>
      </c>
      <c r="B533" s="46" t="s">
        <v>11</v>
      </c>
      <c r="C533" s="72" t="s">
        <v>12</v>
      </c>
      <c r="D533" s="7">
        <v>60</v>
      </c>
      <c r="E533" s="8"/>
      <c r="F533" s="7">
        <f t="shared" si="1442"/>
        <v>60</v>
      </c>
      <c r="G533" s="8"/>
      <c r="H533" s="7">
        <f t="shared" si="1443"/>
        <v>60</v>
      </c>
      <c r="I533" s="8"/>
      <c r="J533" s="7">
        <f t="shared" si="1444"/>
        <v>60</v>
      </c>
      <c r="K533" s="7">
        <v>60</v>
      </c>
      <c r="L533" s="7"/>
      <c r="M533" s="7">
        <f t="shared" si="1445"/>
        <v>60</v>
      </c>
      <c r="N533" s="8"/>
      <c r="O533" s="7">
        <f t="shared" si="1446"/>
        <v>60</v>
      </c>
      <c r="P533" s="8"/>
      <c r="Q533" s="7">
        <f t="shared" si="1447"/>
        <v>60</v>
      </c>
      <c r="R533" s="7">
        <v>60</v>
      </c>
      <c r="S533" s="7"/>
      <c r="T533" s="7">
        <f t="shared" si="1448"/>
        <v>60</v>
      </c>
      <c r="U533" s="8"/>
      <c r="V533" s="7">
        <f t="shared" si="1449"/>
        <v>60</v>
      </c>
    </row>
    <row r="534" spans="1:22" s="107" customFormat="1" ht="31.5" hidden="1" outlineLevel="5" x14ac:dyDescent="0.25">
      <c r="A534" s="47" t="s">
        <v>66</v>
      </c>
      <c r="B534" s="47"/>
      <c r="C534" s="70" t="s">
        <v>635</v>
      </c>
      <c r="D534" s="20">
        <f>D535+D536</f>
        <v>4910.2</v>
      </c>
      <c r="E534" s="20">
        <f t="shared" ref="E534:H534" si="1450">E535+E536</f>
        <v>0</v>
      </c>
      <c r="F534" s="20">
        <f t="shared" si="1450"/>
        <v>4910.2</v>
      </c>
      <c r="G534" s="20">
        <f t="shared" si="1450"/>
        <v>0</v>
      </c>
      <c r="H534" s="20">
        <f t="shared" si="1450"/>
        <v>4910.2</v>
      </c>
      <c r="I534" s="20">
        <f t="shared" ref="I534:J534" si="1451">I535+I536</f>
        <v>0</v>
      </c>
      <c r="J534" s="20">
        <f t="shared" si="1451"/>
        <v>4910.2</v>
      </c>
      <c r="K534" s="20">
        <f>K535+K536</f>
        <v>5046.3</v>
      </c>
      <c r="L534" s="20">
        <f t="shared" ref="L534:Q534" si="1452">L535+L536</f>
        <v>0</v>
      </c>
      <c r="M534" s="20">
        <f t="shared" si="1452"/>
        <v>5046.3</v>
      </c>
      <c r="N534" s="20">
        <f t="shared" si="1452"/>
        <v>0</v>
      </c>
      <c r="O534" s="20">
        <f t="shared" si="1452"/>
        <v>5046.3</v>
      </c>
      <c r="P534" s="20">
        <f t="shared" si="1452"/>
        <v>0</v>
      </c>
      <c r="Q534" s="20">
        <f t="shared" si="1452"/>
        <v>5046.3</v>
      </c>
      <c r="R534" s="20">
        <f>R535+R536</f>
        <v>5046.3</v>
      </c>
      <c r="S534" s="20">
        <f t="shared" ref="S534:V534" si="1453">S535+S536</f>
        <v>0</v>
      </c>
      <c r="T534" s="20">
        <f t="shared" si="1453"/>
        <v>5046.3</v>
      </c>
      <c r="U534" s="20">
        <f t="shared" si="1453"/>
        <v>0</v>
      </c>
      <c r="V534" s="20">
        <f t="shared" si="1453"/>
        <v>5046.3</v>
      </c>
    </row>
    <row r="535" spans="1:22" s="107" customFormat="1" ht="47.25" hidden="1" outlineLevel="7" x14ac:dyDescent="0.25">
      <c r="A535" s="46" t="s">
        <v>66</v>
      </c>
      <c r="B535" s="46" t="s">
        <v>8</v>
      </c>
      <c r="C535" s="72" t="s">
        <v>9</v>
      </c>
      <c r="D535" s="7">
        <v>4774.2</v>
      </c>
      <c r="E535" s="8"/>
      <c r="F535" s="7">
        <f t="shared" ref="F535:F536" si="1454">SUM(D535:E535)</f>
        <v>4774.2</v>
      </c>
      <c r="G535" s="8"/>
      <c r="H535" s="7">
        <f t="shared" ref="H535:H536" si="1455">SUM(F535:G535)</f>
        <v>4774.2</v>
      </c>
      <c r="I535" s="8"/>
      <c r="J535" s="7">
        <f t="shared" ref="J535:J536" si="1456">SUM(H535:I535)</f>
        <v>4774.2</v>
      </c>
      <c r="K535" s="7">
        <v>4910.3</v>
      </c>
      <c r="L535" s="7"/>
      <c r="M535" s="7">
        <f t="shared" ref="M535:M536" si="1457">SUM(K535:L535)</f>
        <v>4910.3</v>
      </c>
      <c r="N535" s="8"/>
      <c r="O535" s="7">
        <f t="shared" ref="O535:O536" si="1458">SUM(M535:N535)</f>
        <v>4910.3</v>
      </c>
      <c r="P535" s="8"/>
      <c r="Q535" s="7">
        <f t="shared" ref="Q535:Q536" si="1459">SUM(O535:P535)</f>
        <v>4910.3</v>
      </c>
      <c r="R535" s="7">
        <v>4910.3</v>
      </c>
      <c r="S535" s="7"/>
      <c r="T535" s="7">
        <f t="shared" ref="T535:T536" si="1460">SUM(R535:S535)</f>
        <v>4910.3</v>
      </c>
      <c r="U535" s="8"/>
      <c r="V535" s="7">
        <f t="shared" ref="V535:V536" si="1461">SUM(T535:U535)</f>
        <v>4910.3</v>
      </c>
    </row>
    <row r="536" spans="1:22" s="107" customFormat="1" ht="31.5" hidden="1" outlineLevel="7" x14ac:dyDescent="0.25">
      <c r="A536" s="46" t="s">
        <v>66</v>
      </c>
      <c r="B536" s="46" t="s">
        <v>11</v>
      </c>
      <c r="C536" s="72" t="s">
        <v>12</v>
      </c>
      <c r="D536" s="7">
        <v>136</v>
      </c>
      <c r="E536" s="8"/>
      <c r="F536" s="7">
        <f t="shared" si="1454"/>
        <v>136</v>
      </c>
      <c r="G536" s="8"/>
      <c r="H536" s="7">
        <f t="shared" si="1455"/>
        <v>136</v>
      </c>
      <c r="I536" s="8"/>
      <c r="J536" s="7">
        <f t="shared" si="1456"/>
        <v>136</v>
      </c>
      <c r="K536" s="7">
        <v>136</v>
      </c>
      <c r="L536" s="7"/>
      <c r="M536" s="7">
        <f t="shared" si="1457"/>
        <v>136</v>
      </c>
      <c r="N536" s="8"/>
      <c r="O536" s="7">
        <f t="shared" si="1458"/>
        <v>136</v>
      </c>
      <c r="P536" s="8"/>
      <c r="Q536" s="7">
        <f t="shared" si="1459"/>
        <v>136</v>
      </c>
      <c r="R536" s="7">
        <v>136</v>
      </c>
      <c r="S536" s="7"/>
      <c r="T536" s="7">
        <f t="shared" si="1460"/>
        <v>136</v>
      </c>
      <c r="U536" s="8"/>
      <c r="V536" s="7">
        <f t="shared" si="1461"/>
        <v>136</v>
      </c>
    </row>
    <row r="537" spans="1:22" s="107" customFormat="1" ht="63" hidden="1" outlineLevel="5" x14ac:dyDescent="0.25">
      <c r="A537" s="47" t="s">
        <v>67</v>
      </c>
      <c r="B537" s="47"/>
      <c r="C537" s="70" t="s">
        <v>68</v>
      </c>
      <c r="D537" s="20">
        <f>D538</f>
        <v>0.5</v>
      </c>
      <c r="E537" s="20">
        <f t="shared" ref="E537:J537" si="1462">E538</f>
        <v>0</v>
      </c>
      <c r="F537" s="20">
        <f t="shared" si="1462"/>
        <v>0.5</v>
      </c>
      <c r="G537" s="20">
        <f t="shared" si="1462"/>
        <v>0</v>
      </c>
      <c r="H537" s="20">
        <f t="shared" si="1462"/>
        <v>0.5</v>
      </c>
      <c r="I537" s="20">
        <f t="shared" si="1462"/>
        <v>0</v>
      </c>
      <c r="J537" s="20">
        <f t="shared" si="1462"/>
        <v>0.5</v>
      </c>
      <c r="K537" s="20">
        <f>K538</f>
        <v>0.5</v>
      </c>
      <c r="L537" s="20">
        <f t="shared" ref="L537:Q537" si="1463">L538</f>
        <v>0</v>
      </c>
      <c r="M537" s="20">
        <f t="shared" si="1463"/>
        <v>0.5</v>
      </c>
      <c r="N537" s="20">
        <f t="shared" si="1463"/>
        <v>0</v>
      </c>
      <c r="O537" s="20">
        <f t="shared" si="1463"/>
        <v>0.5</v>
      </c>
      <c r="P537" s="20">
        <f t="shared" si="1463"/>
        <v>0</v>
      </c>
      <c r="Q537" s="20">
        <f t="shared" si="1463"/>
        <v>0.5</v>
      </c>
      <c r="R537" s="20">
        <f>R538</f>
        <v>0.5</v>
      </c>
      <c r="S537" s="20">
        <f t="shared" ref="S537:V537" si="1464">S538</f>
        <v>0</v>
      </c>
      <c r="T537" s="20">
        <f t="shared" si="1464"/>
        <v>0.5</v>
      </c>
      <c r="U537" s="20">
        <f t="shared" si="1464"/>
        <v>0</v>
      </c>
      <c r="V537" s="20">
        <f t="shared" si="1464"/>
        <v>0.5</v>
      </c>
    </row>
    <row r="538" spans="1:22" s="107" customFormat="1" ht="47.25" hidden="1" outlineLevel="7" x14ac:dyDescent="0.25">
      <c r="A538" s="46" t="s">
        <v>67</v>
      </c>
      <c r="B538" s="46" t="s">
        <v>8</v>
      </c>
      <c r="C538" s="72" t="s">
        <v>9</v>
      </c>
      <c r="D538" s="7">
        <v>0.5</v>
      </c>
      <c r="E538" s="8"/>
      <c r="F538" s="7">
        <f t="shared" ref="F538" si="1465">SUM(D538:E538)</f>
        <v>0.5</v>
      </c>
      <c r="G538" s="8"/>
      <c r="H538" s="7">
        <f t="shared" ref="H538" si="1466">SUM(F538:G538)</f>
        <v>0.5</v>
      </c>
      <c r="I538" s="8"/>
      <c r="J538" s="7">
        <f t="shared" ref="J538" si="1467">SUM(H538:I538)</f>
        <v>0.5</v>
      </c>
      <c r="K538" s="7">
        <v>0.5</v>
      </c>
      <c r="L538" s="7"/>
      <c r="M538" s="7">
        <f t="shared" ref="M538" si="1468">SUM(K538:L538)</f>
        <v>0.5</v>
      </c>
      <c r="N538" s="8"/>
      <c r="O538" s="7">
        <f t="shared" ref="O538" si="1469">SUM(M538:N538)</f>
        <v>0.5</v>
      </c>
      <c r="P538" s="8"/>
      <c r="Q538" s="7">
        <f t="shared" ref="Q538" si="1470">SUM(O538:P538)</f>
        <v>0.5</v>
      </c>
      <c r="R538" s="7">
        <v>0.5</v>
      </c>
      <c r="S538" s="7"/>
      <c r="T538" s="7">
        <f t="shared" ref="T538" si="1471">SUM(R538:S538)</f>
        <v>0.5</v>
      </c>
      <c r="U538" s="8"/>
      <c r="V538" s="7">
        <f t="shared" ref="V538" si="1472">SUM(T538:U538)</f>
        <v>0.5</v>
      </c>
    </row>
    <row r="539" spans="1:22" s="107" customFormat="1" ht="47.25" hidden="1" outlineLevel="5" x14ac:dyDescent="0.25">
      <c r="A539" s="47" t="s">
        <v>71</v>
      </c>
      <c r="B539" s="47"/>
      <c r="C539" s="70" t="s">
        <v>72</v>
      </c>
      <c r="D539" s="20">
        <f>D540</f>
        <v>324.5</v>
      </c>
      <c r="E539" s="20">
        <f t="shared" ref="E539:J539" si="1473">E540</f>
        <v>7.4</v>
      </c>
      <c r="F539" s="20">
        <f t="shared" si="1473"/>
        <v>331.9</v>
      </c>
      <c r="G539" s="20">
        <f t="shared" si="1473"/>
        <v>0</v>
      </c>
      <c r="H539" s="20">
        <f t="shared" si="1473"/>
        <v>331.9</v>
      </c>
      <c r="I539" s="20">
        <f t="shared" si="1473"/>
        <v>0</v>
      </c>
      <c r="J539" s="20">
        <f t="shared" si="1473"/>
        <v>331.9</v>
      </c>
      <c r="K539" s="20">
        <f>K540</f>
        <v>12.7</v>
      </c>
      <c r="L539" s="20">
        <f t="shared" ref="L539:Q539" si="1474">L540</f>
        <v>-1.6</v>
      </c>
      <c r="M539" s="20">
        <f t="shared" si="1474"/>
        <v>11.1</v>
      </c>
      <c r="N539" s="20">
        <f t="shared" si="1474"/>
        <v>0</v>
      </c>
      <c r="O539" s="20">
        <f t="shared" si="1474"/>
        <v>11.1</v>
      </c>
      <c r="P539" s="20">
        <f t="shared" si="1474"/>
        <v>0</v>
      </c>
      <c r="Q539" s="20">
        <f t="shared" si="1474"/>
        <v>11.1</v>
      </c>
      <c r="R539" s="20">
        <f>R540</f>
        <v>12.7</v>
      </c>
      <c r="S539" s="20">
        <f t="shared" ref="S539:V539" si="1475">S540</f>
        <v>-1.8</v>
      </c>
      <c r="T539" s="20">
        <f t="shared" si="1475"/>
        <v>10.899999999999999</v>
      </c>
      <c r="U539" s="20">
        <f t="shared" si="1475"/>
        <v>0</v>
      </c>
      <c r="V539" s="20">
        <f t="shared" si="1475"/>
        <v>10.899999999999999</v>
      </c>
    </row>
    <row r="540" spans="1:22" s="107" customFormat="1" ht="31.5" hidden="1" outlineLevel="7" x14ac:dyDescent="0.25">
      <c r="A540" s="46" t="s">
        <v>71</v>
      </c>
      <c r="B540" s="46" t="s">
        <v>11</v>
      </c>
      <c r="C540" s="72" t="s">
        <v>12</v>
      </c>
      <c r="D540" s="7">
        <v>324.5</v>
      </c>
      <c r="E540" s="7">
        <v>7.4</v>
      </c>
      <c r="F540" s="7">
        <f>SUM(D540:E540)</f>
        <v>331.9</v>
      </c>
      <c r="G540" s="7"/>
      <c r="H540" s="7">
        <f>SUM(F540:G540)</f>
        <v>331.9</v>
      </c>
      <c r="I540" s="7"/>
      <c r="J540" s="7">
        <f>SUM(H540:I540)</f>
        <v>331.9</v>
      </c>
      <c r="K540" s="7">
        <v>12.7</v>
      </c>
      <c r="L540" s="7">
        <v>-1.6</v>
      </c>
      <c r="M540" s="7">
        <f>SUM(K540:L540)</f>
        <v>11.1</v>
      </c>
      <c r="N540" s="7"/>
      <c r="O540" s="7">
        <f>SUM(M540:N540)</f>
        <v>11.1</v>
      </c>
      <c r="P540" s="7"/>
      <c r="Q540" s="7">
        <f>SUM(O540:P540)</f>
        <v>11.1</v>
      </c>
      <c r="R540" s="7">
        <v>12.7</v>
      </c>
      <c r="S540" s="7">
        <v>-1.8</v>
      </c>
      <c r="T540" s="7">
        <f>SUM(R540:S540)</f>
        <v>10.899999999999999</v>
      </c>
      <c r="U540" s="7"/>
      <c r="V540" s="7">
        <f>SUM(T540:U540)</f>
        <v>10.899999999999999</v>
      </c>
    </row>
    <row r="541" spans="1:22" s="107" customFormat="1" ht="15.75" hidden="1" outlineLevel="5" x14ac:dyDescent="0.25">
      <c r="A541" s="47" t="s">
        <v>111</v>
      </c>
      <c r="B541" s="47"/>
      <c r="C541" s="70" t="s">
        <v>112</v>
      </c>
      <c r="D541" s="20">
        <f>D542+D543</f>
        <v>5880.3</v>
      </c>
      <c r="E541" s="20">
        <f t="shared" ref="E541:H541" si="1476">E542+E543</f>
        <v>0</v>
      </c>
      <c r="F541" s="20">
        <f t="shared" si="1476"/>
        <v>5880.3</v>
      </c>
      <c r="G541" s="20">
        <f t="shared" si="1476"/>
        <v>0</v>
      </c>
      <c r="H541" s="20">
        <f t="shared" si="1476"/>
        <v>5880.3</v>
      </c>
      <c r="I541" s="20">
        <f t="shared" ref="I541:J541" si="1477">I542+I543</f>
        <v>0</v>
      </c>
      <c r="J541" s="20">
        <f t="shared" si="1477"/>
        <v>5880.3</v>
      </c>
      <c r="K541" s="20">
        <f>K542+K543</f>
        <v>5880.3</v>
      </c>
      <c r="L541" s="20">
        <f t="shared" ref="L541:Q541" si="1478">L542+L543</f>
        <v>0</v>
      </c>
      <c r="M541" s="20">
        <f t="shared" si="1478"/>
        <v>5880.3</v>
      </c>
      <c r="N541" s="20">
        <f t="shared" si="1478"/>
        <v>0</v>
      </c>
      <c r="O541" s="20">
        <f t="shared" si="1478"/>
        <v>5880.3</v>
      </c>
      <c r="P541" s="20">
        <f t="shared" si="1478"/>
        <v>0</v>
      </c>
      <c r="Q541" s="20">
        <f t="shared" si="1478"/>
        <v>5880.3</v>
      </c>
      <c r="R541" s="20">
        <f>R542+R543</f>
        <v>5880.3</v>
      </c>
      <c r="S541" s="20">
        <f t="shared" ref="S541:V541" si="1479">S542+S543</f>
        <v>0</v>
      </c>
      <c r="T541" s="20">
        <f t="shared" si="1479"/>
        <v>5880.3</v>
      </c>
      <c r="U541" s="20">
        <f t="shared" si="1479"/>
        <v>0</v>
      </c>
      <c r="V541" s="20">
        <f t="shared" si="1479"/>
        <v>5880.3</v>
      </c>
    </row>
    <row r="542" spans="1:22" s="107" customFormat="1" ht="47.25" hidden="1" outlineLevel="7" x14ac:dyDescent="0.25">
      <c r="A542" s="46" t="s">
        <v>111</v>
      </c>
      <c r="B542" s="46" t="s">
        <v>8</v>
      </c>
      <c r="C542" s="72" t="s">
        <v>9</v>
      </c>
      <c r="D542" s="7">
        <v>5194.6000000000004</v>
      </c>
      <c r="E542" s="8"/>
      <c r="F542" s="7">
        <f t="shared" ref="F542:F543" si="1480">SUM(D542:E542)</f>
        <v>5194.6000000000004</v>
      </c>
      <c r="G542" s="8"/>
      <c r="H542" s="7">
        <f t="shared" ref="H542:H543" si="1481">SUM(F542:G542)</f>
        <v>5194.6000000000004</v>
      </c>
      <c r="I542" s="8"/>
      <c r="J542" s="7">
        <f t="shared" ref="J542:J543" si="1482">SUM(H542:I542)</f>
        <v>5194.6000000000004</v>
      </c>
      <c r="K542" s="7">
        <v>5194.6000000000004</v>
      </c>
      <c r="L542" s="7"/>
      <c r="M542" s="7">
        <f t="shared" ref="M542:M543" si="1483">SUM(K542:L542)</f>
        <v>5194.6000000000004</v>
      </c>
      <c r="N542" s="8"/>
      <c r="O542" s="7">
        <f t="shared" ref="O542:O543" si="1484">SUM(M542:N542)</f>
        <v>5194.6000000000004</v>
      </c>
      <c r="P542" s="8"/>
      <c r="Q542" s="7">
        <f t="shared" ref="Q542:Q543" si="1485">SUM(O542:P542)</f>
        <v>5194.6000000000004</v>
      </c>
      <c r="R542" s="7">
        <v>5194.6000000000004</v>
      </c>
      <c r="S542" s="7"/>
      <c r="T542" s="7">
        <f t="shared" ref="T542:T543" si="1486">SUM(R542:S542)</f>
        <v>5194.6000000000004</v>
      </c>
      <c r="U542" s="8"/>
      <c r="V542" s="7">
        <f t="shared" ref="V542:V543" si="1487">SUM(T542:U542)</f>
        <v>5194.6000000000004</v>
      </c>
    </row>
    <row r="543" spans="1:22" s="107" customFormat="1" ht="31.5" hidden="1" outlineLevel="7" x14ac:dyDescent="0.25">
      <c r="A543" s="46" t="s">
        <v>111</v>
      </c>
      <c r="B543" s="46" t="s">
        <v>11</v>
      </c>
      <c r="C543" s="72" t="s">
        <v>12</v>
      </c>
      <c r="D543" s="7">
        <v>685.7</v>
      </c>
      <c r="E543" s="8"/>
      <c r="F543" s="7">
        <f t="shared" si="1480"/>
        <v>685.7</v>
      </c>
      <c r="G543" s="8"/>
      <c r="H543" s="7">
        <f t="shared" si="1481"/>
        <v>685.7</v>
      </c>
      <c r="I543" s="8"/>
      <c r="J543" s="7">
        <f t="shared" si="1482"/>
        <v>685.7</v>
      </c>
      <c r="K543" s="7">
        <v>685.7</v>
      </c>
      <c r="L543" s="7"/>
      <c r="M543" s="7">
        <f t="shared" si="1483"/>
        <v>685.7</v>
      </c>
      <c r="N543" s="8"/>
      <c r="O543" s="7">
        <f t="shared" si="1484"/>
        <v>685.7</v>
      </c>
      <c r="P543" s="8"/>
      <c r="Q543" s="7">
        <f t="shared" si="1485"/>
        <v>685.7</v>
      </c>
      <c r="R543" s="7">
        <v>685.7</v>
      </c>
      <c r="S543" s="7"/>
      <c r="T543" s="7">
        <f t="shared" si="1486"/>
        <v>685.7</v>
      </c>
      <c r="U543" s="8"/>
      <c r="V543" s="7">
        <f t="shared" si="1487"/>
        <v>685.7</v>
      </c>
    </row>
    <row r="544" spans="1:22" ht="47.25" hidden="1" outlineLevel="4" x14ac:dyDescent="0.25">
      <c r="A544" s="5" t="s">
        <v>516</v>
      </c>
      <c r="B544" s="5"/>
      <c r="C544" s="69" t="s">
        <v>517</v>
      </c>
      <c r="D544" s="4">
        <f>D545+D549</f>
        <v>23109.000000000004</v>
      </c>
      <c r="E544" s="4">
        <f t="shared" ref="E544:H544" si="1488">E545+E549</f>
        <v>0</v>
      </c>
      <c r="F544" s="4">
        <f t="shared" si="1488"/>
        <v>23109.000000000004</v>
      </c>
      <c r="G544" s="4">
        <f t="shared" si="1488"/>
        <v>0</v>
      </c>
      <c r="H544" s="4">
        <f t="shared" si="1488"/>
        <v>23109.000000000004</v>
      </c>
      <c r="I544" s="4">
        <f t="shared" ref="I544:J544" si="1489">I545+I549</f>
        <v>0</v>
      </c>
      <c r="J544" s="4">
        <f t="shared" si="1489"/>
        <v>23109.000000000004</v>
      </c>
      <c r="K544" s="4">
        <f>K545+K549</f>
        <v>21598.9</v>
      </c>
      <c r="L544" s="4">
        <f t="shared" ref="L544:Q544" si="1490">L545+L549</f>
        <v>0</v>
      </c>
      <c r="M544" s="4">
        <f t="shared" si="1490"/>
        <v>21598.9</v>
      </c>
      <c r="N544" s="4">
        <f t="shared" si="1490"/>
        <v>0</v>
      </c>
      <c r="O544" s="4">
        <f t="shared" si="1490"/>
        <v>21598.9</v>
      </c>
      <c r="P544" s="4">
        <f t="shared" si="1490"/>
        <v>0</v>
      </c>
      <c r="Q544" s="4">
        <f t="shared" si="1490"/>
        <v>21598.9</v>
      </c>
      <c r="R544" s="4">
        <f>R545+R549</f>
        <v>21276.399999999998</v>
      </c>
      <c r="S544" s="4">
        <f t="shared" ref="S544:V544" si="1491">S545+S549</f>
        <v>0</v>
      </c>
      <c r="T544" s="4">
        <f t="shared" si="1491"/>
        <v>21276.399999999998</v>
      </c>
      <c r="U544" s="4">
        <f t="shared" si="1491"/>
        <v>0</v>
      </c>
      <c r="V544" s="4">
        <f t="shared" si="1491"/>
        <v>21276.399999999998</v>
      </c>
    </row>
    <row r="545" spans="1:22" ht="15.75" hidden="1" outlineLevel="5" x14ac:dyDescent="0.25">
      <c r="A545" s="5" t="s">
        <v>518</v>
      </c>
      <c r="B545" s="5"/>
      <c r="C545" s="69" t="s">
        <v>59</v>
      </c>
      <c r="D545" s="4">
        <f>D546+D547+D548</f>
        <v>23011.600000000002</v>
      </c>
      <c r="E545" s="4">
        <f t="shared" ref="E545:H545" si="1492">E546+E547+E548</f>
        <v>0</v>
      </c>
      <c r="F545" s="4">
        <f t="shared" si="1492"/>
        <v>23011.600000000002</v>
      </c>
      <c r="G545" s="4">
        <f t="shared" si="1492"/>
        <v>0</v>
      </c>
      <c r="H545" s="4">
        <f t="shared" si="1492"/>
        <v>23011.600000000002</v>
      </c>
      <c r="I545" s="4">
        <f t="shared" ref="I545:J545" si="1493">I546+I547+I548</f>
        <v>0</v>
      </c>
      <c r="J545" s="4">
        <f t="shared" si="1493"/>
        <v>23011.600000000002</v>
      </c>
      <c r="K545" s="4">
        <f>K546+K547+K548</f>
        <v>21498.800000000003</v>
      </c>
      <c r="L545" s="4">
        <f t="shared" ref="L545:Q545" si="1494">L546+L547+L548</f>
        <v>0</v>
      </c>
      <c r="M545" s="4">
        <f t="shared" si="1494"/>
        <v>21498.800000000003</v>
      </c>
      <c r="N545" s="4">
        <f t="shared" si="1494"/>
        <v>0</v>
      </c>
      <c r="O545" s="4">
        <f t="shared" si="1494"/>
        <v>21498.800000000003</v>
      </c>
      <c r="P545" s="4">
        <f t="shared" si="1494"/>
        <v>0</v>
      </c>
      <c r="Q545" s="4">
        <f t="shared" si="1494"/>
        <v>21498.800000000003</v>
      </c>
      <c r="R545" s="4">
        <f>R546+R547+R548</f>
        <v>21176.3</v>
      </c>
      <c r="S545" s="4">
        <f t="shared" ref="S545:V545" si="1495">S546+S547+S548</f>
        <v>0</v>
      </c>
      <c r="T545" s="4">
        <f t="shared" si="1495"/>
        <v>21176.3</v>
      </c>
      <c r="U545" s="4">
        <f t="shared" si="1495"/>
        <v>0</v>
      </c>
      <c r="V545" s="4">
        <f t="shared" si="1495"/>
        <v>21176.3</v>
      </c>
    </row>
    <row r="546" spans="1:22" ht="47.25" hidden="1" outlineLevel="7" x14ac:dyDescent="0.25">
      <c r="A546" s="13" t="s">
        <v>518</v>
      </c>
      <c r="B546" s="13" t="s">
        <v>8</v>
      </c>
      <c r="C546" s="67" t="s">
        <v>9</v>
      </c>
      <c r="D546" s="8">
        <v>19972.400000000001</v>
      </c>
      <c r="E546" s="8"/>
      <c r="F546" s="8">
        <f t="shared" ref="F546:F548" si="1496">SUM(D546:E546)</f>
        <v>19972.400000000001</v>
      </c>
      <c r="G546" s="8"/>
      <c r="H546" s="8">
        <f t="shared" ref="H546:H548" si="1497">SUM(F546:G546)</f>
        <v>19972.400000000001</v>
      </c>
      <c r="I546" s="8"/>
      <c r="J546" s="8">
        <f t="shared" ref="J546:J548" si="1498">SUM(H546:I546)</f>
        <v>19972.400000000001</v>
      </c>
      <c r="K546" s="8">
        <v>18726.900000000001</v>
      </c>
      <c r="L546" s="8"/>
      <c r="M546" s="8">
        <f t="shared" ref="M546:M547" si="1499">SUM(K546:L546)</f>
        <v>18726.900000000001</v>
      </c>
      <c r="N546" s="8"/>
      <c r="O546" s="8">
        <f t="shared" ref="O546:O548" si="1500">SUM(M546:N546)</f>
        <v>18726.900000000001</v>
      </c>
      <c r="P546" s="8"/>
      <c r="Q546" s="8">
        <f t="shared" ref="Q546:Q548" si="1501">SUM(O546:P546)</f>
        <v>18726.900000000001</v>
      </c>
      <c r="R546" s="8">
        <v>18710.099999999999</v>
      </c>
      <c r="S546" s="8"/>
      <c r="T546" s="8">
        <f t="shared" ref="T546:T547" si="1502">SUM(R546:S546)</f>
        <v>18710.099999999999</v>
      </c>
      <c r="U546" s="8"/>
      <c r="V546" s="8">
        <f t="shared" ref="V546:V548" si="1503">SUM(T546:U546)</f>
        <v>18710.099999999999</v>
      </c>
    </row>
    <row r="547" spans="1:22" ht="31.5" hidden="1" outlineLevel="7" x14ac:dyDescent="0.25">
      <c r="A547" s="13" t="s">
        <v>518</v>
      </c>
      <c r="B547" s="13" t="s">
        <v>11</v>
      </c>
      <c r="C547" s="67" t="s">
        <v>12</v>
      </c>
      <c r="D547" s="8">
        <v>2960.7</v>
      </c>
      <c r="E547" s="8"/>
      <c r="F547" s="8">
        <f t="shared" si="1496"/>
        <v>2960.7</v>
      </c>
      <c r="G547" s="8"/>
      <c r="H547" s="8">
        <f t="shared" si="1497"/>
        <v>2960.7</v>
      </c>
      <c r="I547" s="8"/>
      <c r="J547" s="8">
        <f t="shared" si="1498"/>
        <v>2960.7</v>
      </c>
      <c r="K547" s="8">
        <v>2771.9</v>
      </c>
      <c r="L547" s="8"/>
      <c r="M547" s="8">
        <f t="shared" si="1499"/>
        <v>2771.9</v>
      </c>
      <c r="N547" s="8"/>
      <c r="O547" s="8">
        <f t="shared" si="1500"/>
        <v>2771.9</v>
      </c>
      <c r="P547" s="8"/>
      <c r="Q547" s="8">
        <f t="shared" si="1501"/>
        <v>2771.9</v>
      </c>
      <c r="R547" s="8">
        <v>2466.1999999999998</v>
      </c>
      <c r="S547" s="8"/>
      <c r="T547" s="8">
        <f t="shared" si="1502"/>
        <v>2466.1999999999998</v>
      </c>
      <c r="U547" s="8"/>
      <c r="V547" s="8">
        <f t="shared" si="1503"/>
        <v>2466.1999999999998</v>
      </c>
    </row>
    <row r="548" spans="1:22" ht="15.75" hidden="1" outlineLevel="7" x14ac:dyDescent="0.25">
      <c r="A548" s="13" t="s">
        <v>518</v>
      </c>
      <c r="B548" s="13" t="s">
        <v>27</v>
      </c>
      <c r="C548" s="67" t="s">
        <v>28</v>
      </c>
      <c r="D548" s="8">
        <v>78.5</v>
      </c>
      <c r="E548" s="8"/>
      <c r="F548" s="8">
        <f t="shared" si="1496"/>
        <v>78.5</v>
      </c>
      <c r="G548" s="8"/>
      <c r="H548" s="8">
        <f t="shared" si="1497"/>
        <v>78.5</v>
      </c>
      <c r="I548" s="8"/>
      <c r="J548" s="8">
        <f t="shared" si="1498"/>
        <v>78.5</v>
      </c>
      <c r="K548" s="8"/>
      <c r="L548" s="8"/>
      <c r="M548" s="8"/>
      <c r="N548" s="8"/>
      <c r="O548" s="8">
        <f t="shared" si="1500"/>
        <v>0</v>
      </c>
      <c r="P548" s="8"/>
      <c r="Q548" s="8">
        <f t="shared" si="1501"/>
        <v>0</v>
      </c>
      <c r="R548" s="8"/>
      <c r="S548" s="8"/>
      <c r="T548" s="8"/>
      <c r="U548" s="8"/>
      <c r="V548" s="8">
        <f t="shared" si="1503"/>
        <v>0</v>
      </c>
    </row>
    <row r="549" spans="1:22" s="107" customFormat="1" ht="47.25" hidden="1" outlineLevel="5" x14ac:dyDescent="0.25">
      <c r="A549" s="47" t="s">
        <v>519</v>
      </c>
      <c r="B549" s="47"/>
      <c r="C549" s="70" t="s">
        <v>520</v>
      </c>
      <c r="D549" s="20">
        <f>D550</f>
        <v>97.4</v>
      </c>
      <c r="E549" s="20">
        <f t="shared" ref="E549:J549" si="1504">E550</f>
        <v>0</v>
      </c>
      <c r="F549" s="20">
        <f t="shared" si="1504"/>
        <v>97.4</v>
      </c>
      <c r="G549" s="20">
        <f t="shared" si="1504"/>
        <v>0</v>
      </c>
      <c r="H549" s="20">
        <f t="shared" si="1504"/>
        <v>97.4</v>
      </c>
      <c r="I549" s="20">
        <f t="shared" si="1504"/>
        <v>0</v>
      </c>
      <c r="J549" s="20">
        <f t="shared" si="1504"/>
        <v>97.4</v>
      </c>
      <c r="K549" s="20">
        <f>K550</f>
        <v>100.1</v>
      </c>
      <c r="L549" s="20">
        <f t="shared" ref="L549:Q549" si="1505">L550</f>
        <v>0</v>
      </c>
      <c r="M549" s="20">
        <f t="shared" si="1505"/>
        <v>100.1</v>
      </c>
      <c r="N549" s="20">
        <f t="shared" si="1505"/>
        <v>0</v>
      </c>
      <c r="O549" s="20">
        <f t="shared" si="1505"/>
        <v>100.1</v>
      </c>
      <c r="P549" s="20">
        <f t="shared" si="1505"/>
        <v>0</v>
      </c>
      <c r="Q549" s="20">
        <f t="shared" si="1505"/>
        <v>100.1</v>
      </c>
      <c r="R549" s="20">
        <f>R550</f>
        <v>100.1</v>
      </c>
      <c r="S549" s="20">
        <f t="shared" ref="S549:V549" si="1506">S550</f>
        <v>0</v>
      </c>
      <c r="T549" s="20">
        <f t="shared" si="1506"/>
        <v>100.1</v>
      </c>
      <c r="U549" s="20">
        <f t="shared" si="1506"/>
        <v>0</v>
      </c>
      <c r="V549" s="20">
        <f t="shared" si="1506"/>
        <v>100.1</v>
      </c>
    </row>
    <row r="550" spans="1:22" s="107" customFormat="1" ht="47.25" hidden="1" outlineLevel="7" x14ac:dyDescent="0.25">
      <c r="A550" s="46" t="s">
        <v>519</v>
      </c>
      <c r="B550" s="46" t="s">
        <v>8</v>
      </c>
      <c r="C550" s="72" t="s">
        <v>9</v>
      </c>
      <c r="D550" s="7">
        <v>97.4</v>
      </c>
      <c r="E550" s="8"/>
      <c r="F550" s="7">
        <f t="shared" ref="F550" si="1507">SUM(D550:E550)</f>
        <v>97.4</v>
      </c>
      <c r="G550" s="8"/>
      <c r="H550" s="7">
        <f t="shared" ref="H550" si="1508">SUM(F550:G550)</f>
        <v>97.4</v>
      </c>
      <c r="I550" s="8"/>
      <c r="J550" s="7">
        <f t="shared" ref="J550" si="1509">SUM(H550:I550)</f>
        <v>97.4</v>
      </c>
      <c r="K550" s="7">
        <v>100.1</v>
      </c>
      <c r="L550" s="7"/>
      <c r="M550" s="7">
        <f t="shared" ref="M550" si="1510">SUM(K550:L550)</f>
        <v>100.1</v>
      </c>
      <c r="N550" s="8"/>
      <c r="O550" s="7">
        <f t="shared" ref="O550" si="1511">SUM(M550:N550)</f>
        <v>100.1</v>
      </c>
      <c r="P550" s="8"/>
      <c r="Q550" s="7">
        <f t="shared" ref="Q550" si="1512">SUM(O550:P550)</f>
        <v>100.1</v>
      </c>
      <c r="R550" s="7">
        <v>100.1</v>
      </c>
      <c r="S550" s="7"/>
      <c r="T550" s="7">
        <f t="shared" ref="T550" si="1513">SUM(R550:S550)</f>
        <v>100.1</v>
      </c>
      <c r="U550" s="8"/>
      <c r="V550" s="7">
        <f t="shared" ref="V550" si="1514">SUM(T550:U550)</f>
        <v>100.1</v>
      </c>
    </row>
    <row r="551" spans="1:22" ht="47.25" hidden="1" outlineLevel="4" x14ac:dyDescent="0.25">
      <c r="A551" s="5" t="s">
        <v>113</v>
      </c>
      <c r="B551" s="5"/>
      <c r="C551" s="69" t="s">
        <v>114</v>
      </c>
      <c r="D551" s="4">
        <f>D558+D562+D560+D552+D556</f>
        <v>132929.5</v>
      </c>
      <c r="E551" s="4">
        <f t="shared" ref="E551:V551" si="1515">E558+E562+E560+E552+E556</f>
        <v>0</v>
      </c>
      <c r="F551" s="4">
        <f t="shared" si="1515"/>
        <v>132929.5</v>
      </c>
      <c r="G551" s="4">
        <f t="shared" si="1515"/>
        <v>0</v>
      </c>
      <c r="H551" s="4">
        <f t="shared" si="1515"/>
        <v>132929.5</v>
      </c>
      <c r="I551" s="4">
        <f t="shared" ref="I551:J551" si="1516">I558+I562+I560+I552+I556</f>
        <v>0</v>
      </c>
      <c r="J551" s="4">
        <f t="shared" si="1516"/>
        <v>132929.5</v>
      </c>
      <c r="K551" s="4">
        <f t="shared" si="1515"/>
        <v>123235</v>
      </c>
      <c r="L551" s="4">
        <f t="shared" si="1515"/>
        <v>0</v>
      </c>
      <c r="M551" s="4">
        <f t="shared" si="1515"/>
        <v>123235</v>
      </c>
      <c r="N551" s="4">
        <f t="shared" si="1515"/>
        <v>0</v>
      </c>
      <c r="O551" s="4">
        <f t="shared" si="1515"/>
        <v>123235</v>
      </c>
      <c r="P551" s="4">
        <f t="shared" si="1515"/>
        <v>0</v>
      </c>
      <c r="Q551" s="4">
        <f t="shared" si="1515"/>
        <v>123235</v>
      </c>
      <c r="R551" s="4">
        <f t="shared" si="1515"/>
        <v>123144.79999999999</v>
      </c>
      <c r="S551" s="4">
        <f t="shared" si="1515"/>
        <v>0</v>
      </c>
      <c r="T551" s="4">
        <f t="shared" si="1515"/>
        <v>123144.79999999999</v>
      </c>
      <c r="U551" s="4">
        <f t="shared" si="1515"/>
        <v>0</v>
      </c>
      <c r="V551" s="4">
        <f t="shared" si="1515"/>
        <v>123144.79999999999</v>
      </c>
    </row>
    <row r="552" spans="1:22" ht="15.75" hidden="1" outlineLevel="5" x14ac:dyDescent="0.25">
      <c r="A552" s="5" t="s">
        <v>521</v>
      </c>
      <c r="B552" s="5"/>
      <c r="C552" s="69" t="s">
        <v>134</v>
      </c>
      <c r="D552" s="4">
        <f>D553+D554+D555</f>
        <v>66765.5</v>
      </c>
      <c r="E552" s="4">
        <f t="shared" ref="E552:H552" si="1517">E553+E554+E555</f>
        <v>0</v>
      </c>
      <c r="F552" s="4">
        <f t="shared" si="1517"/>
        <v>66765.5</v>
      </c>
      <c r="G552" s="4">
        <f t="shared" si="1517"/>
        <v>0</v>
      </c>
      <c r="H552" s="4">
        <f t="shared" si="1517"/>
        <v>66765.5</v>
      </c>
      <c r="I552" s="4">
        <f t="shared" ref="I552:J552" si="1518">I553+I554+I555</f>
        <v>0</v>
      </c>
      <c r="J552" s="4">
        <f t="shared" si="1518"/>
        <v>66765.5</v>
      </c>
      <c r="K552" s="4">
        <f>K553+K554+K555</f>
        <v>63727.4</v>
      </c>
      <c r="L552" s="4">
        <f t="shared" ref="L552:Q552" si="1519">L553+L554+L555</f>
        <v>0</v>
      </c>
      <c r="M552" s="4">
        <f t="shared" si="1519"/>
        <v>63727.4</v>
      </c>
      <c r="N552" s="4">
        <f t="shared" si="1519"/>
        <v>0</v>
      </c>
      <c r="O552" s="4">
        <f t="shared" si="1519"/>
        <v>63727.4</v>
      </c>
      <c r="P552" s="4">
        <f t="shared" si="1519"/>
        <v>0</v>
      </c>
      <c r="Q552" s="4">
        <f t="shared" si="1519"/>
        <v>63727.4</v>
      </c>
      <c r="R552" s="4">
        <f>R553+R554+R555</f>
        <v>61123.6</v>
      </c>
      <c r="S552" s="4">
        <f t="shared" ref="S552:V552" si="1520">S553+S554+S555</f>
        <v>0</v>
      </c>
      <c r="T552" s="4">
        <f t="shared" si="1520"/>
        <v>61123.6</v>
      </c>
      <c r="U552" s="4">
        <f t="shared" si="1520"/>
        <v>0</v>
      </c>
      <c r="V552" s="4">
        <f t="shared" si="1520"/>
        <v>61123.6</v>
      </c>
    </row>
    <row r="553" spans="1:22" ht="47.25" hidden="1" outlineLevel="7" x14ac:dyDescent="0.25">
      <c r="A553" s="13" t="s">
        <v>521</v>
      </c>
      <c r="B553" s="13" t="s">
        <v>8</v>
      </c>
      <c r="C553" s="67" t="s">
        <v>9</v>
      </c>
      <c r="D553" s="8">
        <v>60426.1</v>
      </c>
      <c r="E553" s="8"/>
      <c r="F553" s="8">
        <f t="shared" ref="F553:F555" si="1521">SUM(D553:E553)</f>
        <v>60426.1</v>
      </c>
      <c r="G553" s="8"/>
      <c r="H553" s="8">
        <f t="shared" ref="H553:H555" si="1522">SUM(F553:G553)</f>
        <v>60426.1</v>
      </c>
      <c r="I553" s="8"/>
      <c r="J553" s="8">
        <f t="shared" ref="J553:J555" si="1523">SUM(H553:I553)</f>
        <v>60426.1</v>
      </c>
      <c r="K553" s="8">
        <v>57388</v>
      </c>
      <c r="L553" s="8"/>
      <c r="M553" s="8">
        <f t="shared" ref="M553:M555" si="1524">SUM(K553:L553)</f>
        <v>57388</v>
      </c>
      <c r="N553" s="8"/>
      <c r="O553" s="8">
        <f t="shared" ref="O553:O555" si="1525">SUM(M553:N553)</f>
        <v>57388</v>
      </c>
      <c r="P553" s="8"/>
      <c r="Q553" s="8">
        <f t="shared" ref="Q553:Q555" si="1526">SUM(O553:P553)</f>
        <v>57388</v>
      </c>
      <c r="R553" s="8">
        <v>55090</v>
      </c>
      <c r="S553" s="8"/>
      <c r="T553" s="8">
        <f t="shared" ref="T553:T555" si="1527">SUM(R553:S553)</f>
        <v>55090</v>
      </c>
      <c r="U553" s="8"/>
      <c r="V553" s="8">
        <f t="shared" ref="V553:V555" si="1528">SUM(T553:U553)</f>
        <v>55090</v>
      </c>
    </row>
    <row r="554" spans="1:22" ht="31.5" hidden="1" outlineLevel="7" x14ac:dyDescent="0.25">
      <c r="A554" s="13" t="s">
        <v>521</v>
      </c>
      <c r="B554" s="13" t="s">
        <v>11</v>
      </c>
      <c r="C554" s="67" t="s">
        <v>12</v>
      </c>
      <c r="D554" s="8">
        <f>6130.8+100</f>
        <v>6230.8</v>
      </c>
      <c r="E554" s="8"/>
      <c r="F554" s="8">
        <f t="shared" si="1521"/>
        <v>6230.8</v>
      </c>
      <c r="G554" s="8"/>
      <c r="H554" s="8">
        <f t="shared" si="1522"/>
        <v>6230.8</v>
      </c>
      <c r="I554" s="8"/>
      <c r="J554" s="8">
        <f t="shared" si="1523"/>
        <v>6230.8</v>
      </c>
      <c r="K554" s="8">
        <f>6130.8+100</f>
        <v>6230.8</v>
      </c>
      <c r="L554" s="8"/>
      <c r="M554" s="8">
        <f t="shared" si="1524"/>
        <v>6230.8</v>
      </c>
      <c r="N554" s="8"/>
      <c r="O554" s="8">
        <f t="shared" si="1525"/>
        <v>6230.8</v>
      </c>
      <c r="P554" s="8"/>
      <c r="Q554" s="8">
        <f t="shared" si="1526"/>
        <v>6230.8</v>
      </c>
      <c r="R554" s="8">
        <f>5825+100</f>
        <v>5925</v>
      </c>
      <c r="S554" s="8"/>
      <c r="T554" s="8">
        <f t="shared" si="1527"/>
        <v>5925</v>
      </c>
      <c r="U554" s="8"/>
      <c r="V554" s="8">
        <f t="shared" si="1528"/>
        <v>5925</v>
      </c>
    </row>
    <row r="555" spans="1:22" ht="15.75" hidden="1" outlineLevel="7" x14ac:dyDescent="0.25">
      <c r="A555" s="13" t="s">
        <v>521</v>
      </c>
      <c r="B555" s="13" t="s">
        <v>27</v>
      </c>
      <c r="C555" s="67" t="s">
        <v>28</v>
      </c>
      <c r="D555" s="8">
        <v>108.6</v>
      </c>
      <c r="E555" s="8"/>
      <c r="F555" s="8">
        <f t="shared" si="1521"/>
        <v>108.6</v>
      </c>
      <c r="G555" s="8"/>
      <c r="H555" s="8">
        <f t="shared" si="1522"/>
        <v>108.6</v>
      </c>
      <c r="I555" s="8"/>
      <c r="J555" s="8">
        <f t="shared" si="1523"/>
        <v>108.6</v>
      </c>
      <c r="K555" s="8">
        <v>108.6</v>
      </c>
      <c r="L555" s="8"/>
      <c r="M555" s="8">
        <f t="shared" si="1524"/>
        <v>108.6</v>
      </c>
      <c r="N555" s="8"/>
      <c r="O555" s="8">
        <f t="shared" si="1525"/>
        <v>108.6</v>
      </c>
      <c r="P555" s="8"/>
      <c r="Q555" s="8">
        <f t="shared" si="1526"/>
        <v>108.6</v>
      </c>
      <c r="R555" s="8">
        <v>108.6</v>
      </c>
      <c r="S555" s="8"/>
      <c r="T555" s="8">
        <f t="shared" si="1527"/>
        <v>108.6</v>
      </c>
      <c r="U555" s="8"/>
      <c r="V555" s="8">
        <f t="shared" si="1528"/>
        <v>108.6</v>
      </c>
    </row>
    <row r="556" spans="1:22" ht="15.75" hidden="1" outlineLevel="5" x14ac:dyDescent="0.25">
      <c r="A556" s="5" t="s">
        <v>295</v>
      </c>
      <c r="B556" s="5"/>
      <c r="C556" s="69" t="s">
        <v>296</v>
      </c>
      <c r="D556" s="4">
        <f t="shared" ref="D556:V556" si="1529">D557</f>
        <v>11926.4</v>
      </c>
      <c r="E556" s="4">
        <f t="shared" si="1529"/>
        <v>0</v>
      </c>
      <c r="F556" s="4">
        <f t="shared" si="1529"/>
        <v>11926.4</v>
      </c>
      <c r="G556" s="4">
        <f t="shared" si="1529"/>
        <v>0</v>
      </c>
      <c r="H556" s="4">
        <f t="shared" si="1529"/>
        <v>11926.4</v>
      </c>
      <c r="I556" s="4">
        <f t="shared" si="1529"/>
        <v>0</v>
      </c>
      <c r="J556" s="4">
        <f t="shared" si="1529"/>
        <v>11926.4</v>
      </c>
      <c r="K556" s="4">
        <f t="shared" si="1529"/>
        <v>10690</v>
      </c>
      <c r="L556" s="4">
        <f t="shared" si="1529"/>
        <v>0</v>
      </c>
      <c r="M556" s="4">
        <f t="shared" si="1529"/>
        <v>10690</v>
      </c>
      <c r="N556" s="4">
        <f t="shared" si="1529"/>
        <v>0</v>
      </c>
      <c r="O556" s="4">
        <f t="shared" si="1529"/>
        <v>10690</v>
      </c>
      <c r="P556" s="4">
        <f t="shared" si="1529"/>
        <v>0</v>
      </c>
      <c r="Q556" s="4">
        <f t="shared" si="1529"/>
        <v>10690</v>
      </c>
      <c r="R556" s="4">
        <f t="shared" si="1529"/>
        <v>10690</v>
      </c>
      <c r="S556" s="4">
        <f t="shared" si="1529"/>
        <v>0</v>
      </c>
      <c r="T556" s="4">
        <f t="shared" si="1529"/>
        <v>10690</v>
      </c>
      <c r="U556" s="4">
        <f t="shared" si="1529"/>
        <v>0</v>
      </c>
      <c r="V556" s="4">
        <f t="shared" si="1529"/>
        <v>10690</v>
      </c>
    </row>
    <row r="557" spans="1:22" ht="31.5" hidden="1" outlineLevel="7" x14ac:dyDescent="0.25">
      <c r="A557" s="13" t="s">
        <v>295</v>
      </c>
      <c r="B557" s="13" t="s">
        <v>92</v>
      </c>
      <c r="C557" s="67" t="s">
        <v>93</v>
      </c>
      <c r="D557" s="8">
        <f>11876.4+50</f>
        <v>11926.4</v>
      </c>
      <c r="E557" s="8"/>
      <c r="F557" s="8">
        <f t="shared" ref="F557" si="1530">SUM(D557:E557)</f>
        <v>11926.4</v>
      </c>
      <c r="G557" s="8"/>
      <c r="H557" s="8">
        <f t="shared" ref="H557" si="1531">SUM(F557:G557)</f>
        <v>11926.4</v>
      </c>
      <c r="I557" s="8"/>
      <c r="J557" s="8">
        <f t="shared" ref="J557" si="1532">SUM(H557:I557)</f>
        <v>11926.4</v>
      </c>
      <c r="K557" s="8">
        <v>10690</v>
      </c>
      <c r="L557" s="8"/>
      <c r="M557" s="8">
        <f t="shared" ref="M557" si="1533">SUM(K557:L557)</f>
        <v>10690</v>
      </c>
      <c r="N557" s="8"/>
      <c r="O557" s="8">
        <f t="shared" ref="O557" si="1534">SUM(M557:N557)</f>
        <v>10690</v>
      </c>
      <c r="P557" s="8"/>
      <c r="Q557" s="8">
        <f t="shared" ref="Q557" si="1535">SUM(O557:P557)</f>
        <v>10690</v>
      </c>
      <c r="R557" s="8">
        <v>10690</v>
      </c>
      <c r="S557" s="8"/>
      <c r="T557" s="8">
        <f t="shared" ref="T557" si="1536">SUM(R557:S557)</f>
        <v>10690</v>
      </c>
      <c r="U557" s="8"/>
      <c r="V557" s="8">
        <f t="shared" ref="V557" si="1537">SUM(T557:U557)</f>
        <v>10690</v>
      </c>
    </row>
    <row r="558" spans="1:22" ht="15.75" hidden="1" outlineLevel="5" x14ac:dyDescent="0.25">
      <c r="A558" s="5" t="s">
        <v>115</v>
      </c>
      <c r="B558" s="5"/>
      <c r="C558" s="69" t="s">
        <v>116</v>
      </c>
      <c r="D558" s="4">
        <f>D559</f>
        <v>53757.599999999999</v>
      </c>
      <c r="E558" s="4">
        <f t="shared" ref="E558:J558" si="1538">E559</f>
        <v>0</v>
      </c>
      <c r="F558" s="4">
        <f t="shared" si="1538"/>
        <v>53757.599999999999</v>
      </c>
      <c r="G558" s="4">
        <f t="shared" si="1538"/>
        <v>0</v>
      </c>
      <c r="H558" s="4">
        <f t="shared" si="1538"/>
        <v>53757.599999999999</v>
      </c>
      <c r="I558" s="4">
        <f t="shared" si="1538"/>
        <v>0</v>
      </c>
      <c r="J558" s="4">
        <f t="shared" si="1538"/>
        <v>53757.599999999999</v>
      </c>
      <c r="K558" s="4">
        <f>K559</f>
        <v>48337.599999999999</v>
      </c>
      <c r="L558" s="4">
        <f t="shared" ref="L558:Q558" si="1539">L559</f>
        <v>0</v>
      </c>
      <c r="M558" s="4">
        <f t="shared" si="1539"/>
        <v>48337.599999999999</v>
      </c>
      <c r="N558" s="4">
        <f t="shared" si="1539"/>
        <v>0</v>
      </c>
      <c r="O558" s="4">
        <f t="shared" si="1539"/>
        <v>48337.599999999999</v>
      </c>
      <c r="P558" s="4">
        <f t="shared" si="1539"/>
        <v>0</v>
      </c>
      <c r="Q558" s="4">
        <f t="shared" si="1539"/>
        <v>48337.599999999999</v>
      </c>
      <c r="R558" s="4">
        <f>R559</f>
        <v>50851.199999999997</v>
      </c>
      <c r="S558" s="4">
        <f t="shared" ref="S558:V558" si="1540">S559</f>
        <v>0</v>
      </c>
      <c r="T558" s="4">
        <f t="shared" si="1540"/>
        <v>50851.199999999997</v>
      </c>
      <c r="U558" s="4">
        <f t="shared" si="1540"/>
        <v>0</v>
      </c>
      <c r="V558" s="4">
        <f t="shared" si="1540"/>
        <v>50851.199999999997</v>
      </c>
    </row>
    <row r="559" spans="1:22" ht="31.5" hidden="1" outlineLevel="7" x14ac:dyDescent="0.25">
      <c r="A559" s="13" t="s">
        <v>115</v>
      </c>
      <c r="B559" s="13" t="s">
        <v>92</v>
      </c>
      <c r="C559" s="67" t="s">
        <v>93</v>
      </c>
      <c r="D559" s="8">
        <f>53727.6+30</f>
        <v>53757.599999999999</v>
      </c>
      <c r="E559" s="8"/>
      <c r="F559" s="8">
        <f t="shared" ref="F559" si="1541">SUM(D559:E559)</f>
        <v>53757.599999999999</v>
      </c>
      <c r="G559" s="8"/>
      <c r="H559" s="8">
        <f t="shared" ref="H559" si="1542">SUM(F559:G559)</f>
        <v>53757.599999999999</v>
      </c>
      <c r="I559" s="8"/>
      <c r="J559" s="8">
        <f t="shared" ref="J559" si="1543">SUM(H559:I559)</f>
        <v>53757.599999999999</v>
      </c>
      <c r="K559" s="8">
        <v>48337.599999999999</v>
      </c>
      <c r="L559" s="8"/>
      <c r="M559" s="8">
        <f t="shared" ref="M559" si="1544">SUM(K559:L559)</f>
        <v>48337.599999999999</v>
      </c>
      <c r="N559" s="8"/>
      <c r="O559" s="8">
        <f t="shared" ref="O559" si="1545">SUM(M559:N559)</f>
        <v>48337.599999999999</v>
      </c>
      <c r="P559" s="8"/>
      <c r="Q559" s="8">
        <f t="shared" ref="Q559" si="1546">SUM(O559:P559)</f>
        <v>48337.599999999999</v>
      </c>
      <c r="R559" s="8">
        <v>50851.199999999997</v>
      </c>
      <c r="S559" s="8"/>
      <c r="T559" s="8">
        <f t="shared" ref="T559" si="1547">SUM(R559:S559)</f>
        <v>50851.199999999997</v>
      </c>
      <c r="U559" s="8"/>
      <c r="V559" s="8">
        <f t="shared" ref="V559" si="1548">SUM(T559:U559)</f>
        <v>50851.199999999997</v>
      </c>
    </row>
    <row r="560" spans="1:22" ht="15.75" hidden="1" outlineLevel="5" x14ac:dyDescent="0.25">
      <c r="A560" s="5" t="s">
        <v>118</v>
      </c>
      <c r="B560" s="5"/>
      <c r="C560" s="69" t="s">
        <v>119</v>
      </c>
      <c r="D560" s="4">
        <f>D561</f>
        <v>180</v>
      </c>
      <c r="E560" s="4">
        <f t="shared" ref="E560:J560" si="1549">E561</f>
        <v>0</v>
      </c>
      <c r="F560" s="4">
        <f t="shared" si="1549"/>
        <v>180</v>
      </c>
      <c r="G560" s="4">
        <f t="shared" si="1549"/>
        <v>0</v>
      </c>
      <c r="H560" s="4">
        <f t="shared" si="1549"/>
        <v>180</v>
      </c>
      <c r="I560" s="4">
        <f t="shared" si="1549"/>
        <v>0</v>
      </c>
      <c r="J560" s="4">
        <f t="shared" si="1549"/>
        <v>180</v>
      </c>
      <c r="K560" s="4">
        <f>K561</f>
        <v>180</v>
      </c>
      <c r="L560" s="4">
        <f t="shared" ref="L560:Q560" si="1550">L561</f>
        <v>0</v>
      </c>
      <c r="M560" s="4">
        <f t="shared" si="1550"/>
        <v>180</v>
      </c>
      <c r="N560" s="4">
        <f t="shared" si="1550"/>
        <v>0</v>
      </c>
      <c r="O560" s="4">
        <f t="shared" si="1550"/>
        <v>180</v>
      </c>
      <c r="P560" s="4">
        <f t="shared" si="1550"/>
        <v>0</v>
      </c>
      <c r="Q560" s="4">
        <f t="shared" si="1550"/>
        <v>180</v>
      </c>
      <c r="R560" s="4">
        <f>R561</f>
        <v>180</v>
      </c>
      <c r="S560" s="4">
        <f t="shared" ref="S560:V560" si="1551">S561</f>
        <v>0</v>
      </c>
      <c r="T560" s="4">
        <f t="shared" si="1551"/>
        <v>180</v>
      </c>
      <c r="U560" s="4">
        <f t="shared" si="1551"/>
        <v>0</v>
      </c>
      <c r="V560" s="4">
        <f t="shared" si="1551"/>
        <v>180</v>
      </c>
    </row>
    <row r="561" spans="1:22" ht="31.5" hidden="1" outlineLevel="7" x14ac:dyDescent="0.25">
      <c r="A561" s="13" t="s">
        <v>118</v>
      </c>
      <c r="B561" s="13" t="s">
        <v>11</v>
      </c>
      <c r="C561" s="67" t="s">
        <v>12</v>
      </c>
      <c r="D561" s="8">
        <v>180</v>
      </c>
      <c r="E561" s="8"/>
      <c r="F561" s="8">
        <f t="shared" ref="F561" si="1552">SUM(D561:E561)</f>
        <v>180</v>
      </c>
      <c r="G561" s="8"/>
      <c r="H561" s="8">
        <f t="shared" ref="H561" si="1553">SUM(F561:G561)</f>
        <v>180</v>
      </c>
      <c r="I561" s="8"/>
      <c r="J561" s="8">
        <f t="shared" ref="J561" si="1554">SUM(H561:I561)</f>
        <v>180</v>
      </c>
      <c r="K561" s="8">
        <v>180</v>
      </c>
      <c r="L561" s="8"/>
      <c r="M561" s="8">
        <f t="shared" ref="M561" si="1555">SUM(K561:L561)</f>
        <v>180</v>
      </c>
      <c r="N561" s="8"/>
      <c r="O561" s="8">
        <f t="shared" ref="O561" si="1556">SUM(M561:N561)</f>
        <v>180</v>
      </c>
      <c r="P561" s="8"/>
      <c r="Q561" s="8">
        <f t="shared" ref="Q561" si="1557">SUM(O561:P561)</f>
        <v>180</v>
      </c>
      <c r="R561" s="8">
        <v>180</v>
      </c>
      <c r="S561" s="8"/>
      <c r="T561" s="8">
        <f t="shared" ref="T561" si="1558">SUM(R561:S561)</f>
        <v>180</v>
      </c>
      <c r="U561" s="8"/>
      <c r="V561" s="8">
        <f t="shared" ref="V561" si="1559">SUM(T561:U561)</f>
        <v>180</v>
      </c>
    </row>
    <row r="562" spans="1:22" ht="31.5" hidden="1" outlineLevel="5" x14ac:dyDescent="0.25">
      <c r="A562" s="5" t="s">
        <v>117</v>
      </c>
      <c r="B562" s="5"/>
      <c r="C562" s="69" t="s">
        <v>14</v>
      </c>
      <c r="D562" s="4">
        <f>D563</f>
        <v>300</v>
      </c>
      <c r="E562" s="4">
        <f t="shared" ref="E562:J562" si="1560">E563</f>
        <v>0</v>
      </c>
      <c r="F562" s="4">
        <f t="shared" si="1560"/>
        <v>300</v>
      </c>
      <c r="G562" s="4">
        <f t="shared" si="1560"/>
        <v>0</v>
      </c>
      <c r="H562" s="4">
        <f t="shared" si="1560"/>
        <v>300</v>
      </c>
      <c r="I562" s="4">
        <f t="shared" si="1560"/>
        <v>0</v>
      </c>
      <c r="J562" s="4">
        <f t="shared" si="1560"/>
        <v>300</v>
      </c>
      <c r="K562" s="4">
        <f>K563</f>
        <v>300</v>
      </c>
      <c r="L562" s="4">
        <f t="shared" ref="L562:Q562" si="1561">L563</f>
        <v>0</v>
      </c>
      <c r="M562" s="4">
        <f t="shared" si="1561"/>
        <v>300</v>
      </c>
      <c r="N562" s="4">
        <f t="shared" si="1561"/>
        <v>0</v>
      </c>
      <c r="O562" s="4">
        <f t="shared" si="1561"/>
        <v>300</v>
      </c>
      <c r="P562" s="4">
        <f t="shared" si="1561"/>
        <v>0</v>
      </c>
      <c r="Q562" s="4">
        <f t="shared" si="1561"/>
        <v>300</v>
      </c>
      <c r="R562" s="4">
        <f>R563</f>
        <v>300</v>
      </c>
      <c r="S562" s="4">
        <f t="shared" ref="S562:V562" si="1562">S563</f>
        <v>0</v>
      </c>
      <c r="T562" s="4">
        <f t="shared" si="1562"/>
        <v>300</v>
      </c>
      <c r="U562" s="4">
        <f t="shared" si="1562"/>
        <v>0</v>
      </c>
      <c r="V562" s="4">
        <f t="shared" si="1562"/>
        <v>300</v>
      </c>
    </row>
    <row r="563" spans="1:22" ht="15.75" hidden="1" outlineLevel="7" x14ac:dyDescent="0.25">
      <c r="A563" s="13" t="s">
        <v>117</v>
      </c>
      <c r="B563" s="13" t="s">
        <v>27</v>
      </c>
      <c r="C563" s="67" t="s">
        <v>28</v>
      </c>
      <c r="D563" s="8">
        <v>300</v>
      </c>
      <c r="E563" s="8"/>
      <c r="F563" s="8">
        <f t="shared" ref="F563" si="1563">SUM(D563:E563)</f>
        <v>300</v>
      </c>
      <c r="G563" s="8"/>
      <c r="H563" s="8">
        <f t="shared" ref="H563" si="1564">SUM(F563:G563)</f>
        <v>300</v>
      </c>
      <c r="I563" s="8"/>
      <c r="J563" s="8">
        <f t="shared" ref="J563" si="1565">SUM(H563:I563)</f>
        <v>300</v>
      </c>
      <c r="K563" s="8">
        <v>300</v>
      </c>
      <c r="L563" s="8"/>
      <c r="M563" s="8">
        <f t="shared" ref="M563" si="1566">SUM(K563:L563)</f>
        <v>300</v>
      </c>
      <c r="N563" s="8"/>
      <c r="O563" s="8">
        <f t="shared" ref="O563" si="1567">SUM(M563:N563)</f>
        <v>300</v>
      </c>
      <c r="P563" s="8"/>
      <c r="Q563" s="8">
        <f t="shared" ref="Q563" si="1568">SUM(O563:P563)</f>
        <v>300</v>
      </c>
      <c r="R563" s="8">
        <v>300</v>
      </c>
      <c r="S563" s="8"/>
      <c r="T563" s="8">
        <f t="shared" ref="T563" si="1569">SUM(R563:S563)</f>
        <v>300</v>
      </c>
      <c r="U563" s="8"/>
      <c r="V563" s="8">
        <f t="shared" ref="V563" si="1570">SUM(T563:U563)</f>
        <v>300</v>
      </c>
    </row>
    <row r="564" spans="1:22" ht="20.25" outlineLevel="7" x14ac:dyDescent="0.3">
      <c r="A564" s="21"/>
      <c r="B564" s="21"/>
      <c r="C564" s="75" t="s">
        <v>620</v>
      </c>
      <c r="D564" s="4">
        <f t="shared" ref="D564:V564" si="1571">D503+D459+D433+D372+D256+D220+D161+D99+D11</f>
        <v>3220641.3794499999</v>
      </c>
      <c r="E564" s="4">
        <f t="shared" si="1571"/>
        <v>-3564.3164600000036</v>
      </c>
      <c r="F564" s="4">
        <f t="shared" si="1571"/>
        <v>3217077.06299</v>
      </c>
      <c r="G564" s="4">
        <f t="shared" si="1571"/>
        <v>272364.96714999998</v>
      </c>
      <c r="H564" s="4">
        <f t="shared" si="1571"/>
        <v>3489442.0301400004</v>
      </c>
      <c r="I564" s="4">
        <f t="shared" si="1571"/>
        <v>51246.008979999999</v>
      </c>
      <c r="J564" s="4">
        <f t="shared" si="1571"/>
        <v>3540688.0391199999</v>
      </c>
      <c r="K564" s="4">
        <f t="shared" si="1571"/>
        <v>2996937.4820500007</v>
      </c>
      <c r="L564" s="4">
        <f t="shared" si="1571"/>
        <v>6328.3999999999987</v>
      </c>
      <c r="M564" s="4">
        <f t="shared" si="1571"/>
        <v>3000654.3795500007</v>
      </c>
      <c r="N564" s="4">
        <f t="shared" si="1571"/>
        <v>4799.3031600000004</v>
      </c>
      <c r="O564" s="4">
        <f t="shared" si="1571"/>
        <v>3005453.6827100003</v>
      </c>
      <c r="P564" s="4">
        <f t="shared" si="1571"/>
        <v>143.01384999999999</v>
      </c>
      <c r="Q564" s="4">
        <f t="shared" si="1571"/>
        <v>3005596.6965600005</v>
      </c>
      <c r="R564" s="4">
        <f t="shared" si="1571"/>
        <v>2764485.3200000003</v>
      </c>
      <c r="S564" s="4">
        <f t="shared" si="1571"/>
        <v>5254.4000000000005</v>
      </c>
      <c r="T564" s="4">
        <f t="shared" si="1571"/>
        <v>2769739.7199999997</v>
      </c>
      <c r="U564" s="4">
        <f t="shared" si="1571"/>
        <v>39486.625</v>
      </c>
      <c r="V564" s="4">
        <f t="shared" si="1571"/>
        <v>2809226.3449999997</v>
      </c>
    </row>
    <row r="565" spans="1:22" ht="15.75" outlineLevel="7" x14ac:dyDescent="0.25">
      <c r="A565" s="13"/>
      <c r="B565" s="13"/>
      <c r="C565" s="67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</row>
    <row r="566" spans="1:22" ht="15.75" hidden="1" outlineLevel="2" x14ac:dyDescent="0.25">
      <c r="A566" s="5" t="s">
        <v>4</v>
      </c>
      <c r="B566" s="5"/>
      <c r="C566" s="69" t="s">
        <v>5</v>
      </c>
      <c r="D566" s="4">
        <f>D567+D569+D571+D575+D577+D579</f>
        <v>21350.199999999997</v>
      </c>
      <c r="E566" s="4">
        <f t="shared" ref="E566:V566" si="1572">E567+E569+E571+E575+E577+E579</f>
        <v>0</v>
      </c>
      <c r="F566" s="4">
        <f t="shared" si="1572"/>
        <v>21350.199999999997</v>
      </c>
      <c r="G566" s="4">
        <f t="shared" si="1572"/>
        <v>0</v>
      </c>
      <c r="H566" s="4">
        <f t="shared" si="1572"/>
        <v>21350.199999999997</v>
      </c>
      <c r="I566" s="4">
        <f t="shared" ref="I566:J566" si="1573">I567+I569+I571+I575+I577+I579</f>
        <v>0</v>
      </c>
      <c r="J566" s="4">
        <f t="shared" si="1573"/>
        <v>21350.199999999997</v>
      </c>
      <c r="K566" s="4">
        <f t="shared" si="1572"/>
        <v>20597.899999999998</v>
      </c>
      <c r="L566" s="4">
        <f t="shared" si="1572"/>
        <v>0</v>
      </c>
      <c r="M566" s="4">
        <f t="shared" si="1572"/>
        <v>20597.899999999998</v>
      </c>
      <c r="N566" s="4">
        <f t="shared" si="1572"/>
        <v>0</v>
      </c>
      <c r="O566" s="4">
        <f t="shared" si="1572"/>
        <v>20597.899999999998</v>
      </c>
      <c r="P566" s="4">
        <f t="shared" si="1572"/>
        <v>0</v>
      </c>
      <c r="Q566" s="4">
        <f t="shared" si="1572"/>
        <v>20597.899999999998</v>
      </c>
      <c r="R566" s="4">
        <f t="shared" si="1572"/>
        <v>20597.899999999998</v>
      </c>
      <c r="S566" s="4">
        <f t="shared" si="1572"/>
        <v>0</v>
      </c>
      <c r="T566" s="4">
        <f t="shared" si="1572"/>
        <v>20597.899999999998</v>
      </c>
      <c r="U566" s="4">
        <f t="shared" si="1572"/>
        <v>0</v>
      </c>
      <c r="V566" s="4">
        <f t="shared" si="1572"/>
        <v>20597.899999999998</v>
      </c>
    </row>
    <row r="567" spans="1:22" ht="31.5" hidden="1" outlineLevel="3" x14ac:dyDescent="0.25">
      <c r="A567" s="5" t="s">
        <v>39</v>
      </c>
      <c r="B567" s="5"/>
      <c r="C567" s="69" t="s">
        <v>560</v>
      </c>
      <c r="D567" s="4">
        <f>D568</f>
        <v>3453.9</v>
      </c>
      <c r="E567" s="4">
        <f t="shared" ref="E567:J567" si="1574">E568</f>
        <v>0</v>
      </c>
      <c r="F567" s="4">
        <f t="shared" si="1574"/>
        <v>3453.9</v>
      </c>
      <c r="G567" s="4">
        <f t="shared" si="1574"/>
        <v>0</v>
      </c>
      <c r="H567" s="4">
        <f t="shared" si="1574"/>
        <v>3453.9</v>
      </c>
      <c r="I567" s="4">
        <f t="shared" si="1574"/>
        <v>0</v>
      </c>
      <c r="J567" s="4">
        <f t="shared" si="1574"/>
        <v>3453.9</v>
      </c>
      <c r="K567" s="4">
        <f>K568</f>
        <v>3280.2</v>
      </c>
      <c r="L567" s="4">
        <f t="shared" ref="L567:Q567" si="1575">L568</f>
        <v>0</v>
      </c>
      <c r="M567" s="4">
        <f t="shared" si="1575"/>
        <v>3280.2</v>
      </c>
      <c r="N567" s="4">
        <f t="shared" si="1575"/>
        <v>0</v>
      </c>
      <c r="O567" s="4">
        <f t="shared" si="1575"/>
        <v>3280.2</v>
      </c>
      <c r="P567" s="4">
        <f t="shared" si="1575"/>
        <v>0</v>
      </c>
      <c r="Q567" s="4">
        <f t="shared" si="1575"/>
        <v>3280.2</v>
      </c>
      <c r="R567" s="4">
        <f>R568</f>
        <v>3280.2</v>
      </c>
      <c r="S567" s="4">
        <f t="shared" ref="S567:V567" si="1576">S568</f>
        <v>0</v>
      </c>
      <c r="T567" s="4">
        <f t="shared" si="1576"/>
        <v>3280.2</v>
      </c>
      <c r="U567" s="4">
        <f t="shared" si="1576"/>
        <v>0</v>
      </c>
      <c r="V567" s="4">
        <f t="shared" si="1576"/>
        <v>3280.2</v>
      </c>
    </row>
    <row r="568" spans="1:22" ht="47.25" hidden="1" outlineLevel="7" x14ac:dyDescent="0.25">
      <c r="A568" s="13" t="s">
        <v>39</v>
      </c>
      <c r="B568" s="13" t="s">
        <v>8</v>
      </c>
      <c r="C568" s="67" t="s">
        <v>9</v>
      </c>
      <c r="D568" s="8">
        <v>3453.9</v>
      </c>
      <c r="E568" s="8"/>
      <c r="F568" s="8">
        <f t="shared" ref="F568" si="1577">SUM(D568:E568)</f>
        <v>3453.9</v>
      </c>
      <c r="G568" s="8"/>
      <c r="H568" s="8">
        <f t="shared" ref="H568" si="1578">SUM(F568:G568)</f>
        <v>3453.9</v>
      </c>
      <c r="I568" s="8"/>
      <c r="J568" s="8">
        <f t="shared" ref="J568" si="1579">SUM(H568:I568)</f>
        <v>3453.9</v>
      </c>
      <c r="K568" s="8">
        <v>3280.2</v>
      </c>
      <c r="L568" s="8"/>
      <c r="M568" s="8">
        <f t="shared" ref="M568" si="1580">SUM(K568:L568)</f>
        <v>3280.2</v>
      </c>
      <c r="N568" s="8"/>
      <c r="O568" s="8">
        <f t="shared" ref="O568" si="1581">SUM(M568:N568)</f>
        <v>3280.2</v>
      </c>
      <c r="P568" s="8"/>
      <c r="Q568" s="8">
        <f t="shared" ref="Q568" si="1582">SUM(O568:P568)</f>
        <v>3280.2</v>
      </c>
      <c r="R568" s="8">
        <v>3280.2</v>
      </c>
      <c r="S568" s="8"/>
      <c r="T568" s="8">
        <f t="shared" ref="T568" si="1583">SUM(R568:S568)</f>
        <v>3280.2</v>
      </c>
      <c r="U568" s="8"/>
      <c r="V568" s="8">
        <f t="shared" ref="V568" si="1584">SUM(T568:U568)</f>
        <v>3280.2</v>
      </c>
    </row>
    <row r="569" spans="1:22" ht="31.5" hidden="1" outlineLevel="3" x14ac:dyDescent="0.25">
      <c r="A569" s="5" t="s">
        <v>6</v>
      </c>
      <c r="B569" s="5"/>
      <c r="C569" s="69" t="s">
        <v>7</v>
      </c>
      <c r="D569" s="4">
        <f t="shared" ref="D569:V569" si="1585">D570</f>
        <v>2205.1999999999998</v>
      </c>
      <c r="E569" s="4">
        <f t="shared" si="1585"/>
        <v>0</v>
      </c>
      <c r="F569" s="4">
        <f t="shared" si="1585"/>
        <v>2205.1999999999998</v>
      </c>
      <c r="G569" s="4">
        <f t="shared" si="1585"/>
        <v>0</v>
      </c>
      <c r="H569" s="4">
        <f t="shared" si="1585"/>
        <v>2205.1999999999998</v>
      </c>
      <c r="I569" s="4">
        <f t="shared" si="1585"/>
        <v>0</v>
      </c>
      <c r="J569" s="4">
        <f t="shared" si="1585"/>
        <v>2205.1999999999998</v>
      </c>
      <c r="K569" s="4">
        <f t="shared" si="1585"/>
        <v>2094.3000000000002</v>
      </c>
      <c r="L569" s="4">
        <f t="shared" si="1585"/>
        <v>0</v>
      </c>
      <c r="M569" s="4">
        <f t="shared" si="1585"/>
        <v>2094.3000000000002</v>
      </c>
      <c r="N569" s="4">
        <f t="shared" si="1585"/>
        <v>0</v>
      </c>
      <c r="O569" s="4">
        <f t="shared" si="1585"/>
        <v>2094.3000000000002</v>
      </c>
      <c r="P569" s="4">
        <f t="shared" si="1585"/>
        <v>0</v>
      </c>
      <c r="Q569" s="4">
        <f t="shared" si="1585"/>
        <v>2094.3000000000002</v>
      </c>
      <c r="R569" s="4">
        <f t="shared" si="1585"/>
        <v>2094.3000000000002</v>
      </c>
      <c r="S569" s="4">
        <f t="shared" si="1585"/>
        <v>0</v>
      </c>
      <c r="T569" s="4">
        <f t="shared" si="1585"/>
        <v>2094.3000000000002</v>
      </c>
      <c r="U569" s="4">
        <f t="shared" si="1585"/>
        <v>0</v>
      </c>
      <c r="V569" s="4">
        <f t="shared" si="1585"/>
        <v>2094.3000000000002</v>
      </c>
    </row>
    <row r="570" spans="1:22" ht="47.25" hidden="1" outlineLevel="7" x14ac:dyDescent="0.25">
      <c r="A570" s="13" t="s">
        <v>6</v>
      </c>
      <c r="B570" s="13" t="s">
        <v>8</v>
      </c>
      <c r="C570" s="67" t="s">
        <v>9</v>
      </c>
      <c r="D570" s="8">
        <v>2205.1999999999998</v>
      </c>
      <c r="E570" s="8"/>
      <c r="F570" s="8">
        <f t="shared" ref="F570" si="1586">SUM(D570:E570)</f>
        <v>2205.1999999999998</v>
      </c>
      <c r="G570" s="8"/>
      <c r="H570" s="8">
        <f t="shared" ref="H570" si="1587">SUM(F570:G570)</f>
        <v>2205.1999999999998</v>
      </c>
      <c r="I570" s="8"/>
      <c r="J570" s="8">
        <f t="shared" ref="J570" si="1588">SUM(H570:I570)</f>
        <v>2205.1999999999998</v>
      </c>
      <c r="K570" s="8">
        <v>2094.3000000000002</v>
      </c>
      <c r="L570" s="8"/>
      <c r="M570" s="8">
        <f t="shared" ref="M570" si="1589">SUM(K570:L570)</f>
        <v>2094.3000000000002</v>
      </c>
      <c r="N570" s="8"/>
      <c r="O570" s="8">
        <f t="shared" ref="O570" si="1590">SUM(M570:N570)</f>
        <v>2094.3000000000002</v>
      </c>
      <c r="P570" s="8"/>
      <c r="Q570" s="8">
        <f t="shared" ref="Q570" si="1591">SUM(O570:P570)</f>
        <v>2094.3000000000002</v>
      </c>
      <c r="R570" s="8">
        <v>2094.3000000000002</v>
      </c>
      <c r="S570" s="8"/>
      <c r="T570" s="8">
        <f t="shared" ref="T570" si="1592">SUM(R570:S570)</f>
        <v>2094.3000000000002</v>
      </c>
      <c r="U570" s="8"/>
      <c r="V570" s="8">
        <f t="shared" ref="V570" si="1593">SUM(T570:U570)</f>
        <v>2094.3000000000002</v>
      </c>
    </row>
    <row r="571" spans="1:22" ht="15.75" hidden="1" outlineLevel="3" x14ac:dyDescent="0.25">
      <c r="A571" s="5" t="s">
        <v>10</v>
      </c>
      <c r="B571" s="5"/>
      <c r="C571" s="69" t="s">
        <v>59</v>
      </c>
      <c r="D571" s="4">
        <f>D572+D573+D574</f>
        <v>10913.5</v>
      </c>
      <c r="E571" s="4">
        <f t="shared" ref="E571:V571" si="1594">E572+E573+E574</f>
        <v>0</v>
      </c>
      <c r="F571" s="4">
        <f t="shared" si="1594"/>
        <v>10913.5</v>
      </c>
      <c r="G571" s="4">
        <f t="shared" si="1594"/>
        <v>0</v>
      </c>
      <c r="H571" s="4">
        <f t="shared" si="1594"/>
        <v>10913.5</v>
      </c>
      <c r="I571" s="4">
        <f t="shared" ref="I571:J571" si="1595">I572+I573+I574</f>
        <v>0</v>
      </c>
      <c r="J571" s="4">
        <f t="shared" si="1595"/>
        <v>10913.5</v>
      </c>
      <c r="K571" s="4">
        <f t="shared" si="1594"/>
        <v>10445.799999999999</v>
      </c>
      <c r="L571" s="4">
        <f t="shared" si="1594"/>
        <v>0</v>
      </c>
      <c r="M571" s="4">
        <f t="shared" si="1594"/>
        <v>10445.799999999999</v>
      </c>
      <c r="N571" s="4">
        <f t="shared" si="1594"/>
        <v>0</v>
      </c>
      <c r="O571" s="4">
        <f t="shared" si="1594"/>
        <v>10445.799999999999</v>
      </c>
      <c r="P571" s="4">
        <f t="shared" si="1594"/>
        <v>0</v>
      </c>
      <c r="Q571" s="4">
        <f t="shared" si="1594"/>
        <v>10445.799999999999</v>
      </c>
      <c r="R571" s="4">
        <f t="shared" si="1594"/>
        <v>10445.799999999999</v>
      </c>
      <c r="S571" s="4">
        <f t="shared" si="1594"/>
        <v>0</v>
      </c>
      <c r="T571" s="4">
        <f t="shared" si="1594"/>
        <v>10445.799999999999</v>
      </c>
      <c r="U571" s="4">
        <f t="shared" si="1594"/>
        <v>0</v>
      </c>
      <c r="V571" s="4">
        <f t="shared" si="1594"/>
        <v>10445.799999999999</v>
      </c>
    </row>
    <row r="572" spans="1:22" ht="47.25" hidden="1" outlineLevel="7" x14ac:dyDescent="0.25">
      <c r="A572" s="13" t="s">
        <v>10</v>
      </c>
      <c r="B572" s="13" t="s">
        <v>8</v>
      </c>
      <c r="C572" s="67" t="s">
        <v>9</v>
      </c>
      <c r="D572" s="8">
        <v>9303</v>
      </c>
      <c r="E572" s="8"/>
      <c r="F572" s="8">
        <f t="shared" ref="F572:F574" si="1596">SUM(D572:E572)</f>
        <v>9303</v>
      </c>
      <c r="G572" s="8"/>
      <c r="H572" s="8">
        <f t="shared" ref="H572:H574" si="1597">SUM(F572:G572)</f>
        <v>9303</v>
      </c>
      <c r="I572" s="8"/>
      <c r="J572" s="8">
        <f t="shared" ref="J572:J574" si="1598">SUM(H572:I572)</f>
        <v>9303</v>
      </c>
      <c r="K572" s="8">
        <v>8835.2999999999993</v>
      </c>
      <c r="L572" s="8"/>
      <c r="M572" s="8">
        <f t="shared" ref="M572:M574" si="1599">SUM(K572:L572)</f>
        <v>8835.2999999999993</v>
      </c>
      <c r="N572" s="8"/>
      <c r="O572" s="8">
        <f t="shared" ref="O572:O574" si="1600">SUM(M572:N572)</f>
        <v>8835.2999999999993</v>
      </c>
      <c r="P572" s="8"/>
      <c r="Q572" s="8">
        <f t="shared" ref="Q572:Q574" si="1601">SUM(O572:P572)</f>
        <v>8835.2999999999993</v>
      </c>
      <c r="R572" s="8">
        <v>8835.2999999999993</v>
      </c>
      <c r="S572" s="8"/>
      <c r="T572" s="8">
        <f t="shared" ref="T572:T574" si="1602">SUM(R572:S572)</f>
        <v>8835.2999999999993</v>
      </c>
      <c r="U572" s="8"/>
      <c r="V572" s="8">
        <f t="shared" ref="V572:V574" si="1603">SUM(T572:U572)</f>
        <v>8835.2999999999993</v>
      </c>
    </row>
    <row r="573" spans="1:22" ht="31.5" hidden="1" outlineLevel="7" x14ac:dyDescent="0.25">
      <c r="A573" s="13" t="s">
        <v>10</v>
      </c>
      <c r="B573" s="13" t="s">
        <v>11</v>
      </c>
      <c r="C573" s="67" t="s">
        <v>12</v>
      </c>
      <c r="D573" s="8">
        <v>1607.7</v>
      </c>
      <c r="E573" s="8"/>
      <c r="F573" s="8">
        <f t="shared" si="1596"/>
        <v>1607.7</v>
      </c>
      <c r="G573" s="8"/>
      <c r="H573" s="8">
        <f t="shared" si="1597"/>
        <v>1607.7</v>
      </c>
      <c r="I573" s="8"/>
      <c r="J573" s="8">
        <f t="shared" si="1598"/>
        <v>1607.7</v>
      </c>
      <c r="K573" s="8">
        <v>1607.7</v>
      </c>
      <c r="L573" s="8"/>
      <c r="M573" s="8">
        <f t="shared" si="1599"/>
        <v>1607.7</v>
      </c>
      <c r="N573" s="8"/>
      <c r="O573" s="8">
        <f t="shared" si="1600"/>
        <v>1607.7</v>
      </c>
      <c r="P573" s="8"/>
      <c r="Q573" s="8">
        <f t="shared" si="1601"/>
        <v>1607.7</v>
      </c>
      <c r="R573" s="8">
        <v>1607.7</v>
      </c>
      <c r="S573" s="8"/>
      <c r="T573" s="8">
        <f t="shared" si="1602"/>
        <v>1607.7</v>
      </c>
      <c r="U573" s="8"/>
      <c r="V573" s="8">
        <f t="shared" si="1603"/>
        <v>1607.7</v>
      </c>
    </row>
    <row r="574" spans="1:22" ht="15.75" hidden="1" outlineLevel="7" x14ac:dyDescent="0.25">
      <c r="A574" s="13" t="s">
        <v>10</v>
      </c>
      <c r="B574" s="13" t="s">
        <v>27</v>
      </c>
      <c r="C574" s="67" t="s">
        <v>28</v>
      </c>
      <c r="D574" s="8">
        <v>2.8</v>
      </c>
      <c r="E574" s="8"/>
      <c r="F574" s="8">
        <f t="shared" si="1596"/>
        <v>2.8</v>
      </c>
      <c r="G574" s="8"/>
      <c r="H574" s="8">
        <f t="shared" si="1597"/>
        <v>2.8</v>
      </c>
      <c r="I574" s="8"/>
      <c r="J574" s="8">
        <f t="shared" si="1598"/>
        <v>2.8</v>
      </c>
      <c r="K574" s="8">
        <v>2.8</v>
      </c>
      <c r="L574" s="8"/>
      <c r="M574" s="8">
        <f t="shared" si="1599"/>
        <v>2.8</v>
      </c>
      <c r="N574" s="8"/>
      <c r="O574" s="8">
        <f t="shared" si="1600"/>
        <v>2.8</v>
      </c>
      <c r="P574" s="8"/>
      <c r="Q574" s="8">
        <f t="shared" si="1601"/>
        <v>2.8</v>
      </c>
      <c r="R574" s="8">
        <v>2.8</v>
      </c>
      <c r="S574" s="8"/>
      <c r="T574" s="8">
        <f t="shared" si="1602"/>
        <v>2.8</v>
      </c>
      <c r="U574" s="8"/>
      <c r="V574" s="8">
        <f t="shared" si="1603"/>
        <v>2.8</v>
      </c>
    </row>
    <row r="575" spans="1:22" ht="15.75" hidden="1" outlineLevel="3" x14ac:dyDescent="0.25">
      <c r="A575" s="5" t="s">
        <v>29</v>
      </c>
      <c r="B575" s="5"/>
      <c r="C575" s="69" t="s">
        <v>30</v>
      </c>
      <c r="D575" s="4">
        <f>D576</f>
        <v>1978.6</v>
      </c>
      <c r="E575" s="4">
        <f t="shared" ref="E575:J575" si="1604">E576</f>
        <v>0</v>
      </c>
      <c r="F575" s="4">
        <f t="shared" si="1604"/>
        <v>1978.6</v>
      </c>
      <c r="G575" s="4">
        <f t="shared" si="1604"/>
        <v>0</v>
      </c>
      <c r="H575" s="4">
        <f t="shared" si="1604"/>
        <v>1978.6</v>
      </c>
      <c r="I575" s="4">
        <f t="shared" si="1604"/>
        <v>0</v>
      </c>
      <c r="J575" s="4">
        <f t="shared" si="1604"/>
        <v>1978.6</v>
      </c>
      <c r="K575" s="4">
        <f>K576</f>
        <v>1978.6</v>
      </c>
      <c r="L575" s="4">
        <f t="shared" ref="L575:Q575" si="1605">L576</f>
        <v>0</v>
      </c>
      <c r="M575" s="4">
        <f t="shared" si="1605"/>
        <v>1978.6</v>
      </c>
      <c r="N575" s="4">
        <f t="shared" si="1605"/>
        <v>0</v>
      </c>
      <c r="O575" s="4">
        <f t="shared" si="1605"/>
        <v>1978.6</v>
      </c>
      <c r="P575" s="4">
        <f t="shared" si="1605"/>
        <v>0</v>
      </c>
      <c r="Q575" s="4">
        <f t="shared" si="1605"/>
        <v>1978.6</v>
      </c>
      <c r="R575" s="4">
        <f>R576</f>
        <v>1978.6</v>
      </c>
      <c r="S575" s="4">
        <f t="shared" ref="S575:V575" si="1606">S576</f>
        <v>0</v>
      </c>
      <c r="T575" s="4">
        <f t="shared" si="1606"/>
        <v>1978.6</v>
      </c>
      <c r="U575" s="4">
        <f t="shared" si="1606"/>
        <v>0</v>
      </c>
      <c r="V575" s="4">
        <f t="shared" si="1606"/>
        <v>1978.6</v>
      </c>
    </row>
    <row r="576" spans="1:22" ht="47.25" hidden="1" outlineLevel="7" x14ac:dyDescent="0.25">
      <c r="A576" s="13" t="s">
        <v>29</v>
      </c>
      <c r="B576" s="13" t="s">
        <v>8</v>
      </c>
      <c r="C576" s="67" t="s">
        <v>9</v>
      </c>
      <c r="D576" s="8">
        <v>1978.6</v>
      </c>
      <c r="E576" s="8"/>
      <c r="F576" s="8">
        <f t="shared" ref="F576" si="1607">SUM(D576:E576)</f>
        <v>1978.6</v>
      </c>
      <c r="G576" s="8"/>
      <c r="H576" s="8">
        <f t="shared" ref="H576" si="1608">SUM(F576:G576)</f>
        <v>1978.6</v>
      </c>
      <c r="I576" s="8"/>
      <c r="J576" s="8">
        <f t="shared" ref="J576" si="1609">SUM(H576:I576)</f>
        <v>1978.6</v>
      </c>
      <c r="K576" s="8">
        <v>1978.6</v>
      </c>
      <c r="L576" s="8"/>
      <c r="M576" s="8">
        <f t="shared" ref="M576" si="1610">SUM(K576:L576)</f>
        <v>1978.6</v>
      </c>
      <c r="N576" s="8"/>
      <c r="O576" s="8">
        <f t="shared" ref="O576" si="1611">SUM(M576:N576)</f>
        <v>1978.6</v>
      </c>
      <c r="P576" s="8"/>
      <c r="Q576" s="8">
        <f t="shared" ref="Q576" si="1612">SUM(O576:P576)</f>
        <v>1978.6</v>
      </c>
      <c r="R576" s="8">
        <v>1978.6</v>
      </c>
      <c r="S576" s="8"/>
      <c r="T576" s="8">
        <f t="shared" ref="T576" si="1613">SUM(R576:S576)</f>
        <v>1978.6</v>
      </c>
      <c r="U576" s="8"/>
      <c r="V576" s="8">
        <f t="shared" ref="V576" si="1614">SUM(T576:U576)</f>
        <v>1978.6</v>
      </c>
    </row>
    <row r="577" spans="1:22" ht="31.5" hidden="1" outlineLevel="3" x14ac:dyDescent="0.25">
      <c r="A577" s="5" t="s">
        <v>13</v>
      </c>
      <c r="B577" s="5"/>
      <c r="C577" s="69" t="s">
        <v>14</v>
      </c>
      <c r="D577" s="4">
        <f>D578</f>
        <v>120.6</v>
      </c>
      <c r="E577" s="4">
        <f t="shared" ref="E577:J577" si="1615">E578</f>
        <v>0</v>
      </c>
      <c r="F577" s="4">
        <f t="shared" si="1615"/>
        <v>120.6</v>
      </c>
      <c r="G577" s="4">
        <f t="shared" si="1615"/>
        <v>0</v>
      </c>
      <c r="H577" s="4">
        <f t="shared" si="1615"/>
        <v>120.6</v>
      </c>
      <c r="I577" s="4">
        <f t="shared" si="1615"/>
        <v>0</v>
      </c>
      <c r="J577" s="4">
        <f t="shared" si="1615"/>
        <v>120.6</v>
      </c>
      <c r="K577" s="4">
        <f>K578</f>
        <v>120.6</v>
      </c>
      <c r="L577" s="4">
        <f t="shared" ref="L577:Q577" si="1616">L578</f>
        <v>0</v>
      </c>
      <c r="M577" s="4">
        <f t="shared" si="1616"/>
        <v>120.6</v>
      </c>
      <c r="N577" s="4">
        <f t="shared" si="1616"/>
        <v>0</v>
      </c>
      <c r="O577" s="4">
        <f t="shared" si="1616"/>
        <v>120.6</v>
      </c>
      <c r="P577" s="4">
        <f t="shared" si="1616"/>
        <v>0</v>
      </c>
      <c r="Q577" s="4">
        <f t="shared" si="1616"/>
        <v>120.6</v>
      </c>
      <c r="R577" s="4">
        <f>R578</f>
        <v>120.6</v>
      </c>
      <c r="S577" s="4">
        <f t="shared" ref="S577:V577" si="1617">S578</f>
        <v>0</v>
      </c>
      <c r="T577" s="4">
        <f t="shared" si="1617"/>
        <v>120.6</v>
      </c>
      <c r="U577" s="4">
        <f t="shared" si="1617"/>
        <v>0</v>
      </c>
      <c r="V577" s="4">
        <f t="shared" si="1617"/>
        <v>120.6</v>
      </c>
    </row>
    <row r="578" spans="1:22" ht="31.5" hidden="1" outlineLevel="7" x14ac:dyDescent="0.25">
      <c r="A578" s="13" t="s">
        <v>13</v>
      </c>
      <c r="B578" s="13" t="s">
        <v>11</v>
      </c>
      <c r="C578" s="67" t="s">
        <v>12</v>
      </c>
      <c r="D578" s="8">
        <f>105.6+15</f>
        <v>120.6</v>
      </c>
      <c r="E578" s="8"/>
      <c r="F578" s="8">
        <f t="shared" ref="F578" si="1618">SUM(D578:E578)</f>
        <v>120.6</v>
      </c>
      <c r="G578" s="8"/>
      <c r="H578" s="8">
        <f t="shared" ref="H578" si="1619">SUM(F578:G578)</f>
        <v>120.6</v>
      </c>
      <c r="I578" s="8"/>
      <c r="J578" s="8">
        <f t="shared" ref="J578" si="1620">SUM(H578:I578)</f>
        <v>120.6</v>
      </c>
      <c r="K578" s="8">
        <v>120.6</v>
      </c>
      <c r="L578" s="8"/>
      <c r="M578" s="8">
        <f t="shared" ref="M578" si="1621">SUM(K578:L578)</f>
        <v>120.6</v>
      </c>
      <c r="N578" s="8"/>
      <c r="O578" s="8">
        <f t="shared" ref="O578" si="1622">SUM(M578:N578)</f>
        <v>120.6</v>
      </c>
      <c r="P578" s="8"/>
      <c r="Q578" s="8">
        <f t="shared" ref="Q578" si="1623">SUM(O578:P578)</f>
        <v>120.6</v>
      </c>
      <c r="R578" s="8">
        <v>120.6</v>
      </c>
      <c r="S578" s="8"/>
      <c r="T578" s="8">
        <f t="shared" ref="T578" si="1624">SUM(R578:S578)</f>
        <v>120.6</v>
      </c>
      <c r="U578" s="8"/>
      <c r="V578" s="8">
        <f t="shared" ref="V578" si="1625">SUM(T578:U578)</f>
        <v>120.6</v>
      </c>
    </row>
    <row r="579" spans="1:22" ht="15.75" hidden="1" outlineLevel="3" x14ac:dyDescent="0.25">
      <c r="A579" s="5" t="s">
        <v>31</v>
      </c>
      <c r="B579" s="5"/>
      <c r="C579" s="69" t="s">
        <v>32</v>
      </c>
      <c r="D579" s="4">
        <f>D580</f>
        <v>2678.4</v>
      </c>
      <c r="E579" s="4">
        <f t="shared" ref="E579:J579" si="1626">E580</f>
        <v>0</v>
      </c>
      <c r="F579" s="4">
        <f t="shared" si="1626"/>
        <v>2678.4</v>
      </c>
      <c r="G579" s="4">
        <f t="shared" si="1626"/>
        <v>0</v>
      </c>
      <c r="H579" s="4">
        <f t="shared" si="1626"/>
        <v>2678.4</v>
      </c>
      <c r="I579" s="4">
        <f t="shared" si="1626"/>
        <v>0</v>
      </c>
      <c r="J579" s="4">
        <f t="shared" si="1626"/>
        <v>2678.4</v>
      </c>
      <c r="K579" s="4">
        <f>K580</f>
        <v>2678.4</v>
      </c>
      <c r="L579" s="4">
        <f t="shared" ref="L579:Q579" si="1627">L580</f>
        <v>0</v>
      </c>
      <c r="M579" s="4">
        <f t="shared" si="1627"/>
        <v>2678.4</v>
      </c>
      <c r="N579" s="4">
        <f t="shared" si="1627"/>
        <v>0</v>
      </c>
      <c r="O579" s="4">
        <f t="shared" si="1627"/>
        <v>2678.4</v>
      </c>
      <c r="P579" s="4">
        <f t="shared" si="1627"/>
        <v>0</v>
      </c>
      <c r="Q579" s="4">
        <f t="shared" si="1627"/>
        <v>2678.4</v>
      </c>
      <c r="R579" s="4">
        <f>R580</f>
        <v>2678.4</v>
      </c>
      <c r="S579" s="4">
        <f t="shared" ref="S579:V579" si="1628">S580</f>
        <v>0</v>
      </c>
      <c r="T579" s="4">
        <f t="shared" si="1628"/>
        <v>2678.4</v>
      </c>
      <c r="U579" s="4">
        <f t="shared" si="1628"/>
        <v>0</v>
      </c>
      <c r="V579" s="4">
        <f t="shared" si="1628"/>
        <v>2678.4</v>
      </c>
    </row>
    <row r="580" spans="1:22" ht="15.75" hidden="1" outlineLevel="7" x14ac:dyDescent="0.25">
      <c r="A580" s="13" t="s">
        <v>31</v>
      </c>
      <c r="B580" s="13" t="s">
        <v>33</v>
      </c>
      <c r="C580" s="67" t="s">
        <v>34</v>
      </c>
      <c r="D580" s="8">
        <v>2678.4</v>
      </c>
      <c r="E580" s="8"/>
      <c r="F580" s="8">
        <f t="shared" ref="F580" si="1629">SUM(D580:E580)</f>
        <v>2678.4</v>
      </c>
      <c r="G580" s="8"/>
      <c r="H580" s="8">
        <f t="shared" ref="H580" si="1630">SUM(F580:G580)</f>
        <v>2678.4</v>
      </c>
      <c r="I580" s="8"/>
      <c r="J580" s="8">
        <f t="shared" ref="J580" si="1631">SUM(H580:I580)</f>
        <v>2678.4</v>
      </c>
      <c r="K580" s="8">
        <v>2678.4</v>
      </c>
      <c r="L580" s="8"/>
      <c r="M580" s="8">
        <f t="shared" ref="M580" si="1632">SUM(K580:L580)</f>
        <v>2678.4</v>
      </c>
      <c r="N580" s="8"/>
      <c r="O580" s="8">
        <f t="shared" ref="O580" si="1633">SUM(M580:N580)</f>
        <v>2678.4</v>
      </c>
      <c r="P580" s="8"/>
      <c r="Q580" s="8">
        <f t="shared" ref="Q580" si="1634">SUM(O580:P580)</f>
        <v>2678.4</v>
      </c>
      <c r="R580" s="8">
        <v>2678.4</v>
      </c>
      <c r="S580" s="8"/>
      <c r="T580" s="8">
        <f t="shared" ref="T580" si="1635">SUM(R580:S580)</f>
        <v>2678.4</v>
      </c>
      <c r="U580" s="8"/>
      <c r="V580" s="8">
        <f t="shared" ref="V580" si="1636">SUM(T580:U580)</f>
        <v>2678.4</v>
      </c>
    </row>
    <row r="581" spans="1:22" ht="31.5" outlineLevel="2" collapsed="1" x14ac:dyDescent="0.25">
      <c r="A581" s="5" t="s">
        <v>17</v>
      </c>
      <c r="B581" s="5"/>
      <c r="C581" s="69" t="s">
        <v>18</v>
      </c>
      <c r="D581" s="4">
        <f>D582+D588+D590+D592+D594+D596+D584</f>
        <v>85100.92525</v>
      </c>
      <c r="E581" s="4">
        <f t="shared" ref="E581:F581" si="1637">E582+E588+E590+E592+E594+E596+E584</f>
        <v>-11653.204259999999</v>
      </c>
      <c r="F581" s="4">
        <f t="shared" si="1637"/>
        <v>73447.720990000002</v>
      </c>
      <c r="G581" s="4">
        <f>G582+G588+G590+G592+G594+G596+G584+G586</f>
        <v>-41614.419629999997</v>
      </c>
      <c r="H581" s="4">
        <f t="shared" ref="H581:V581" si="1638">H582+H588+H590+H592+H594+H596+H584+H586</f>
        <v>31833.301359999998</v>
      </c>
      <c r="I581" s="4">
        <f>I582+I588+I590+I592+I594+I596+I584+I586+I598</f>
        <v>11921</v>
      </c>
      <c r="J581" s="4">
        <f t="shared" ref="J581:Q581" si="1639">J582+J588+J590+J592+J594+J596+J584+J586+J598</f>
        <v>43754.301359999998</v>
      </c>
      <c r="K581" s="4">
        <f t="shared" si="1639"/>
        <v>200132.65</v>
      </c>
      <c r="L581" s="4">
        <f t="shared" si="1639"/>
        <v>-1306</v>
      </c>
      <c r="M581" s="4">
        <f t="shared" si="1639"/>
        <v>198826.65</v>
      </c>
      <c r="N581" s="4">
        <f t="shared" si="1639"/>
        <v>0</v>
      </c>
      <c r="O581" s="4">
        <f t="shared" si="1639"/>
        <v>198826.65</v>
      </c>
      <c r="P581" s="4">
        <f t="shared" si="1639"/>
        <v>-143.01385000000005</v>
      </c>
      <c r="Q581" s="4">
        <f t="shared" si="1639"/>
        <v>198683.63615000001</v>
      </c>
      <c r="R581" s="4">
        <f t="shared" si="1638"/>
        <v>233475.59999999998</v>
      </c>
      <c r="S581" s="4">
        <f t="shared" si="1638"/>
        <v>-1100</v>
      </c>
      <c r="T581" s="4">
        <f t="shared" si="1638"/>
        <v>232375.59999999998</v>
      </c>
      <c r="U581" s="4">
        <f t="shared" si="1638"/>
        <v>0</v>
      </c>
      <c r="V581" s="4">
        <f t="shared" si="1638"/>
        <v>232375.59999999998</v>
      </c>
    </row>
    <row r="582" spans="1:22" ht="47.25" hidden="1" outlineLevel="3" x14ac:dyDescent="0.25">
      <c r="A582" s="5" t="s">
        <v>19</v>
      </c>
      <c r="B582" s="5"/>
      <c r="C582" s="69" t="s">
        <v>20</v>
      </c>
      <c r="D582" s="4">
        <f t="shared" ref="D582:V582" si="1640">D583</f>
        <v>1182</v>
      </c>
      <c r="E582" s="4">
        <f t="shared" si="1640"/>
        <v>0</v>
      </c>
      <c r="F582" s="4">
        <f t="shared" si="1640"/>
        <v>1182</v>
      </c>
      <c r="G582" s="4">
        <f t="shared" si="1640"/>
        <v>0</v>
      </c>
      <c r="H582" s="4">
        <f t="shared" si="1640"/>
        <v>1182</v>
      </c>
      <c r="I582" s="4">
        <f t="shared" si="1640"/>
        <v>0</v>
      </c>
      <c r="J582" s="4">
        <f t="shared" si="1640"/>
        <v>1182</v>
      </c>
      <c r="K582" s="4">
        <f t="shared" si="1640"/>
        <v>1182</v>
      </c>
      <c r="L582" s="4">
        <f t="shared" si="1640"/>
        <v>0</v>
      </c>
      <c r="M582" s="4">
        <f t="shared" si="1640"/>
        <v>1182</v>
      </c>
      <c r="N582" s="4">
        <f t="shared" si="1640"/>
        <v>0</v>
      </c>
      <c r="O582" s="4">
        <f t="shared" si="1640"/>
        <v>1182</v>
      </c>
      <c r="P582" s="4">
        <f t="shared" si="1640"/>
        <v>0</v>
      </c>
      <c r="Q582" s="4">
        <f t="shared" si="1640"/>
        <v>1182</v>
      </c>
      <c r="R582" s="4">
        <f t="shared" si="1640"/>
        <v>1182</v>
      </c>
      <c r="S582" s="4">
        <f t="shared" si="1640"/>
        <v>0</v>
      </c>
      <c r="T582" s="4">
        <f t="shared" si="1640"/>
        <v>1182</v>
      </c>
      <c r="U582" s="4">
        <f t="shared" si="1640"/>
        <v>0</v>
      </c>
      <c r="V582" s="4">
        <f t="shared" si="1640"/>
        <v>1182</v>
      </c>
    </row>
    <row r="583" spans="1:22" ht="31.5" hidden="1" outlineLevel="7" x14ac:dyDescent="0.25">
      <c r="A583" s="13" t="s">
        <v>19</v>
      </c>
      <c r="B583" s="13" t="s">
        <v>11</v>
      </c>
      <c r="C583" s="67" t="s">
        <v>12</v>
      </c>
      <c r="D583" s="8">
        <f>1146+36</f>
        <v>1182</v>
      </c>
      <c r="E583" s="8"/>
      <c r="F583" s="8">
        <f t="shared" ref="F583" si="1641">SUM(D583:E583)</f>
        <v>1182</v>
      </c>
      <c r="G583" s="8"/>
      <c r="H583" s="8">
        <f t="shared" ref="H583" si="1642">SUM(F583:G583)</f>
        <v>1182</v>
      </c>
      <c r="I583" s="8"/>
      <c r="J583" s="8">
        <f t="shared" ref="J583" si="1643">SUM(H583:I583)</f>
        <v>1182</v>
      </c>
      <c r="K583" s="8">
        <v>1182</v>
      </c>
      <c r="L583" s="8"/>
      <c r="M583" s="8">
        <f t="shared" ref="M583" si="1644">SUM(K583:L583)</f>
        <v>1182</v>
      </c>
      <c r="N583" s="8"/>
      <c r="O583" s="8">
        <f t="shared" ref="O583" si="1645">SUM(M583:N583)</f>
        <v>1182</v>
      </c>
      <c r="P583" s="8"/>
      <c r="Q583" s="8">
        <f t="shared" ref="Q583" si="1646">SUM(O583:P583)</f>
        <v>1182</v>
      </c>
      <c r="R583" s="8">
        <v>1182</v>
      </c>
      <c r="S583" s="8"/>
      <c r="T583" s="8">
        <f t="shared" ref="T583" si="1647">SUM(R583:S583)</f>
        <v>1182</v>
      </c>
      <c r="U583" s="8"/>
      <c r="V583" s="8">
        <f t="shared" ref="V583" si="1648">SUM(T583:U583)</f>
        <v>1182</v>
      </c>
    </row>
    <row r="584" spans="1:22" ht="15.75" hidden="1" outlineLevel="7" x14ac:dyDescent="0.25">
      <c r="A584" s="5" t="s">
        <v>75</v>
      </c>
      <c r="B584" s="5"/>
      <c r="C584" s="69" t="s">
        <v>573</v>
      </c>
      <c r="D584" s="4">
        <f t="shared" ref="D584:V586" si="1649">D585</f>
        <v>5000</v>
      </c>
      <c r="E584" s="4">
        <f t="shared" si="1649"/>
        <v>0</v>
      </c>
      <c r="F584" s="4">
        <f t="shared" si="1649"/>
        <v>5000</v>
      </c>
      <c r="G584" s="4">
        <f t="shared" si="1649"/>
        <v>-61.699640000000002</v>
      </c>
      <c r="H584" s="4">
        <f t="shared" si="1649"/>
        <v>4938.3003600000002</v>
      </c>
      <c r="I584" s="4">
        <f t="shared" si="1649"/>
        <v>0</v>
      </c>
      <c r="J584" s="4">
        <f t="shared" si="1649"/>
        <v>4938.3003600000002</v>
      </c>
      <c r="K584" s="4">
        <f t="shared" si="1649"/>
        <v>5000</v>
      </c>
      <c r="L584" s="4">
        <f t="shared" si="1649"/>
        <v>0</v>
      </c>
      <c r="M584" s="4">
        <f t="shared" si="1649"/>
        <v>5000</v>
      </c>
      <c r="N584" s="4">
        <f t="shared" si="1649"/>
        <v>0</v>
      </c>
      <c r="O584" s="4">
        <f t="shared" si="1649"/>
        <v>5000</v>
      </c>
      <c r="P584" s="4">
        <f t="shared" si="1649"/>
        <v>0</v>
      </c>
      <c r="Q584" s="4">
        <f t="shared" si="1649"/>
        <v>5000</v>
      </c>
      <c r="R584" s="4">
        <f t="shared" si="1649"/>
        <v>5000</v>
      </c>
      <c r="S584" s="4">
        <f t="shared" si="1649"/>
        <v>0</v>
      </c>
      <c r="T584" s="4">
        <f t="shared" si="1649"/>
        <v>5000</v>
      </c>
      <c r="U584" s="4">
        <f t="shared" si="1649"/>
        <v>0</v>
      </c>
      <c r="V584" s="4">
        <f t="shared" si="1649"/>
        <v>5000</v>
      </c>
    </row>
    <row r="585" spans="1:22" ht="15.75" hidden="1" outlineLevel="7" x14ac:dyDescent="0.25">
      <c r="A585" s="13" t="s">
        <v>75</v>
      </c>
      <c r="B585" s="13" t="s">
        <v>27</v>
      </c>
      <c r="C585" s="67" t="s">
        <v>28</v>
      </c>
      <c r="D585" s="8">
        <v>5000</v>
      </c>
      <c r="E585" s="8"/>
      <c r="F585" s="8">
        <f t="shared" ref="F585" si="1650">SUM(D585:E585)</f>
        <v>5000</v>
      </c>
      <c r="G585" s="8">
        <f>-60.69964-1</f>
        <v>-61.699640000000002</v>
      </c>
      <c r="H585" s="8">
        <f t="shared" ref="H585" si="1651">SUM(F585:G585)</f>
        <v>4938.3003600000002</v>
      </c>
      <c r="I585" s="8"/>
      <c r="J585" s="8">
        <f t="shared" ref="J585" si="1652">SUM(H585:I585)</f>
        <v>4938.3003600000002</v>
      </c>
      <c r="K585" s="8">
        <v>5000</v>
      </c>
      <c r="L585" s="8"/>
      <c r="M585" s="8">
        <f t="shared" ref="M585" si="1653">SUM(K585:L585)</f>
        <v>5000</v>
      </c>
      <c r="N585" s="8"/>
      <c r="O585" s="8">
        <f t="shared" ref="O585" si="1654">SUM(M585:N585)</f>
        <v>5000</v>
      </c>
      <c r="P585" s="8"/>
      <c r="Q585" s="8">
        <f t="shared" ref="Q585" si="1655">SUM(O585:P585)</f>
        <v>5000</v>
      </c>
      <c r="R585" s="8">
        <v>5000</v>
      </c>
      <c r="S585" s="8"/>
      <c r="T585" s="8">
        <f t="shared" ref="T585" si="1656">SUM(R585:S585)</f>
        <v>5000</v>
      </c>
      <c r="U585" s="8"/>
      <c r="V585" s="8">
        <f t="shared" ref="V585" si="1657">SUM(T585:U585)</f>
        <v>5000</v>
      </c>
    </row>
    <row r="586" spans="1:22" ht="15.75" hidden="1" outlineLevel="7" x14ac:dyDescent="0.25">
      <c r="A586" s="145" t="s">
        <v>765</v>
      </c>
      <c r="B586" s="145"/>
      <c r="C586" s="147" t="s">
        <v>764</v>
      </c>
      <c r="D586" s="8"/>
      <c r="E586" s="8"/>
      <c r="F586" s="8"/>
      <c r="G586" s="4">
        <f t="shared" si="1649"/>
        <v>1</v>
      </c>
      <c r="H586" s="4">
        <f t="shared" si="1649"/>
        <v>1</v>
      </c>
      <c r="I586" s="4">
        <f t="shared" si="1649"/>
        <v>0</v>
      </c>
      <c r="J586" s="4">
        <f t="shared" si="1649"/>
        <v>1</v>
      </c>
      <c r="K586" s="8"/>
      <c r="L586" s="8"/>
      <c r="M586" s="8"/>
      <c r="N586" s="8"/>
      <c r="O586" s="8"/>
      <c r="P586" s="4">
        <f t="shared" si="1649"/>
        <v>0</v>
      </c>
      <c r="Q586" s="4">
        <f t="shared" si="1649"/>
        <v>0</v>
      </c>
      <c r="R586" s="8"/>
      <c r="S586" s="8"/>
      <c r="T586" s="8"/>
      <c r="U586" s="8"/>
      <c r="V586" s="8"/>
    </row>
    <row r="587" spans="1:22" ht="15.75" hidden="1" outlineLevel="7" x14ac:dyDescent="0.25">
      <c r="A587" s="148" t="s">
        <v>765</v>
      </c>
      <c r="B587" s="148" t="s">
        <v>27</v>
      </c>
      <c r="C587" s="152" t="s">
        <v>28</v>
      </c>
      <c r="D587" s="8"/>
      <c r="E587" s="8"/>
      <c r="F587" s="8"/>
      <c r="G587" s="8">
        <v>1</v>
      </c>
      <c r="H587" s="8">
        <f t="shared" ref="H587" si="1658">SUM(F587:G587)</f>
        <v>1</v>
      </c>
      <c r="I587" s="8"/>
      <c r="J587" s="8">
        <f t="shared" ref="J587" si="1659">SUM(H587:I587)</f>
        <v>1</v>
      </c>
      <c r="K587" s="8"/>
      <c r="L587" s="8"/>
      <c r="M587" s="8"/>
      <c r="N587" s="8"/>
      <c r="O587" s="8"/>
      <c r="P587" s="8"/>
      <c r="Q587" s="8">
        <f t="shared" ref="Q587" si="1660">SUM(O587:P587)</f>
        <v>0</v>
      </c>
      <c r="R587" s="8"/>
      <c r="S587" s="8"/>
      <c r="T587" s="8"/>
      <c r="U587" s="8"/>
      <c r="V587" s="8"/>
    </row>
    <row r="588" spans="1:22" ht="47.25" outlineLevel="3" collapsed="1" x14ac:dyDescent="0.2">
      <c r="A588" s="5" t="s">
        <v>522</v>
      </c>
      <c r="B588" s="5"/>
      <c r="C588" s="23" t="s">
        <v>810</v>
      </c>
      <c r="D588" s="4">
        <f>D589</f>
        <v>22762</v>
      </c>
      <c r="E588" s="4">
        <f t="shared" ref="E588:J588" si="1661">E589</f>
        <v>0</v>
      </c>
      <c r="F588" s="4">
        <f t="shared" si="1661"/>
        <v>22762</v>
      </c>
      <c r="G588" s="4">
        <f t="shared" si="1661"/>
        <v>0</v>
      </c>
      <c r="H588" s="4">
        <f t="shared" si="1661"/>
        <v>22762</v>
      </c>
      <c r="I588" s="4">
        <f t="shared" si="1661"/>
        <v>0</v>
      </c>
      <c r="J588" s="4">
        <f t="shared" si="1661"/>
        <v>22762</v>
      </c>
      <c r="K588" s="4">
        <f>K589</f>
        <v>43460.1</v>
      </c>
      <c r="L588" s="4">
        <f t="shared" ref="L588:Q588" si="1662">L589</f>
        <v>0</v>
      </c>
      <c r="M588" s="4">
        <f t="shared" si="1662"/>
        <v>43460.1</v>
      </c>
      <c r="N588" s="4">
        <f t="shared" si="1662"/>
        <v>0</v>
      </c>
      <c r="O588" s="4">
        <f t="shared" si="1662"/>
        <v>43460.1</v>
      </c>
      <c r="P588" s="4">
        <f t="shared" si="1662"/>
        <v>-1383.01385</v>
      </c>
      <c r="Q588" s="4">
        <f t="shared" si="1662"/>
        <v>42077.086149999996</v>
      </c>
      <c r="R588" s="4">
        <f>R589</f>
        <v>43597.3</v>
      </c>
      <c r="S588" s="4">
        <f t="shared" ref="S588:V588" si="1663">S589</f>
        <v>0</v>
      </c>
      <c r="T588" s="4">
        <f t="shared" si="1663"/>
        <v>43597.3</v>
      </c>
      <c r="U588" s="4">
        <f t="shared" si="1663"/>
        <v>0</v>
      </c>
      <c r="V588" s="4">
        <f t="shared" si="1663"/>
        <v>43597.3</v>
      </c>
    </row>
    <row r="589" spans="1:22" ht="15.75" outlineLevel="7" x14ac:dyDescent="0.25">
      <c r="A589" s="13" t="s">
        <v>522</v>
      </c>
      <c r="B589" s="13" t="s">
        <v>27</v>
      </c>
      <c r="C589" s="67" t="s">
        <v>28</v>
      </c>
      <c r="D589" s="8">
        <v>22762</v>
      </c>
      <c r="E589" s="8"/>
      <c r="F589" s="8">
        <f t="shared" ref="F589" si="1664">SUM(D589:E589)</f>
        <v>22762</v>
      </c>
      <c r="G589" s="8"/>
      <c r="H589" s="8">
        <f t="shared" ref="H589" si="1665">SUM(F589:G589)</f>
        <v>22762</v>
      </c>
      <c r="I589" s="8"/>
      <c r="J589" s="8">
        <f t="shared" ref="J589" si="1666">SUM(H589:I589)</f>
        <v>22762</v>
      </c>
      <c r="K589" s="8">
        <f>43597.5-137.4</f>
        <v>43460.1</v>
      </c>
      <c r="L589" s="8"/>
      <c r="M589" s="8">
        <f t="shared" ref="M589" si="1667">SUM(K589:L589)</f>
        <v>43460.1</v>
      </c>
      <c r="N589" s="8"/>
      <c r="O589" s="8">
        <f t="shared" ref="O589" si="1668">SUM(M589:N589)</f>
        <v>43460.1</v>
      </c>
      <c r="P589" s="8">
        <f>-143.01385-1240</f>
        <v>-1383.01385</v>
      </c>
      <c r="Q589" s="8">
        <f t="shared" ref="Q589" si="1669">SUM(O589:P589)</f>
        <v>42077.086149999996</v>
      </c>
      <c r="R589" s="8">
        <v>43597.3</v>
      </c>
      <c r="S589" s="8"/>
      <c r="T589" s="8">
        <f t="shared" ref="T589" si="1670">SUM(R589:S589)</f>
        <v>43597.3</v>
      </c>
      <c r="U589" s="8"/>
      <c r="V589" s="8">
        <f t="shared" ref="V589" si="1671">SUM(T589:U589)</f>
        <v>43597.3</v>
      </c>
    </row>
    <row r="590" spans="1:22" ht="15.75" hidden="1" outlineLevel="3" x14ac:dyDescent="0.25">
      <c r="A590" s="5" t="s">
        <v>523</v>
      </c>
      <c r="B590" s="5"/>
      <c r="C590" s="69" t="s">
        <v>524</v>
      </c>
      <c r="D590" s="4">
        <f>D591</f>
        <v>0</v>
      </c>
      <c r="E590" s="4">
        <f t="shared" ref="E590:I590" si="1672">E591</f>
        <v>0</v>
      </c>
      <c r="F590" s="4"/>
      <c r="G590" s="4">
        <f t="shared" si="1672"/>
        <v>0</v>
      </c>
      <c r="H590" s="4"/>
      <c r="I590" s="4">
        <f t="shared" si="1672"/>
        <v>0</v>
      </c>
      <c r="J590" s="4"/>
      <c r="K590" s="4">
        <f>K591</f>
        <v>36873.199999999997</v>
      </c>
      <c r="L590" s="4">
        <f t="shared" ref="L590:Q590" si="1673">L591</f>
        <v>0</v>
      </c>
      <c r="M590" s="4">
        <f t="shared" si="1673"/>
        <v>36873.199999999997</v>
      </c>
      <c r="N590" s="4">
        <f t="shared" si="1673"/>
        <v>0</v>
      </c>
      <c r="O590" s="4">
        <f t="shared" si="1673"/>
        <v>36873.199999999997</v>
      </c>
      <c r="P590" s="4">
        <f t="shared" si="1673"/>
        <v>0</v>
      </c>
      <c r="Q590" s="4">
        <f t="shared" si="1673"/>
        <v>36873.199999999997</v>
      </c>
      <c r="R590" s="4">
        <f>R591</f>
        <v>75803.899999999994</v>
      </c>
      <c r="S590" s="4">
        <f t="shared" ref="S590:V590" si="1674">S591</f>
        <v>0</v>
      </c>
      <c r="T590" s="4">
        <f t="shared" si="1674"/>
        <v>75803.899999999994</v>
      </c>
      <c r="U590" s="4">
        <f t="shared" si="1674"/>
        <v>0</v>
      </c>
      <c r="V590" s="4">
        <f t="shared" si="1674"/>
        <v>75803.899999999994</v>
      </c>
    </row>
    <row r="591" spans="1:22" ht="15.75" hidden="1" outlineLevel="7" x14ac:dyDescent="0.25">
      <c r="A591" s="13" t="s">
        <v>523</v>
      </c>
      <c r="B591" s="13" t="s">
        <v>27</v>
      </c>
      <c r="C591" s="67" t="s">
        <v>28</v>
      </c>
      <c r="D591" s="8"/>
      <c r="E591" s="8"/>
      <c r="F591" s="8"/>
      <c r="G591" s="8"/>
      <c r="H591" s="8"/>
      <c r="I591" s="8"/>
      <c r="J591" s="8"/>
      <c r="K591" s="8">
        <v>36873.199999999997</v>
      </c>
      <c r="L591" s="8"/>
      <c r="M591" s="8">
        <f t="shared" ref="M591:O591" si="1675">SUM(K591:L591)</f>
        <v>36873.199999999997</v>
      </c>
      <c r="N591" s="8"/>
      <c r="O591" s="8">
        <f t="shared" si="1675"/>
        <v>36873.199999999997</v>
      </c>
      <c r="P591" s="8"/>
      <c r="Q591" s="8">
        <f t="shared" ref="Q591" si="1676">SUM(O591:P591)</f>
        <v>36873.199999999997</v>
      </c>
      <c r="R591" s="8">
        <v>75803.899999999994</v>
      </c>
      <c r="S591" s="8"/>
      <c r="T591" s="8">
        <f t="shared" ref="T591" si="1677">SUM(R591:S591)</f>
        <v>75803.899999999994</v>
      </c>
      <c r="U591" s="8"/>
      <c r="V591" s="8">
        <f t="shared" ref="V591" si="1678">SUM(T591:U591)</f>
        <v>75803.899999999994</v>
      </c>
    </row>
    <row r="592" spans="1:22" ht="47.25" hidden="1" outlineLevel="3" x14ac:dyDescent="0.25">
      <c r="A592" s="5" t="s">
        <v>120</v>
      </c>
      <c r="B592" s="5"/>
      <c r="C592" s="69" t="s">
        <v>555</v>
      </c>
      <c r="D592" s="4">
        <f>D593</f>
        <v>13712.72525</v>
      </c>
      <c r="E592" s="4">
        <f t="shared" ref="E592:J592" si="1679">E593</f>
        <v>-10347.204259999999</v>
      </c>
      <c r="F592" s="4">
        <f t="shared" si="1679"/>
        <v>3365.5209900000009</v>
      </c>
      <c r="G592" s="4">
        <f t="shared" si="1679"/>
        <v>-415.52</v>
      </c>
      <c r="H592" s="4">
        <f t="shared" si="1679"/>
        <v>2950.0009900000009</v>
      </c>
      <c r="I592" s="4">
        <f t="shared" si="1679"/>
        <v>0</v>
      </c>
      <c r="J592" s="4">
        <f t="shared" si="1679"/>
        <v>2950.0009900000009</v>
      </c>
      <c r="K592" s="4">
        <f>K593</f>
        <v>28077.85</v>
      </c>
      <c r="L592" s="4">
        <f t="shared" ref="L592:Q592" si="1680">L593</f>
        <v>0</v>
      </c>
      <c r="M592" s="4">
        <f t="shared" si="1680"/>
        <v>28077.85</v>
      </c>
      <c r="N592" s="4">
        <f t="shared" si="1680"/>
        <v>0</v>
      </c>
      <c r="O592" s="4">
        <f t="shared" si="1680"/>
        <v>28077.85</v>
      </c>
      <c r="P592" s="4">
        <f t="shared" si="1680"/>
        <v>0</v>
      </c>
      <c r="Q592" s="4">
        <f t="shared" si="1680"/>
        <v>28077.85</v>
      </c>
      <c r="R592" s="4">
        <f>R593</f>
        <v>26698.1</v>
      </c>
      <c r="S592" s="4">
        <f t="shared" ref="S592:V592" si="1681">S593</f>
        <v>0</v>
      </c>
      <c r="T592" s="4">
        <f t="shared" si="1681"/>
        <v>26698.1</v>
      </c>
      <c r="U592" s="4">
        <f t="shared" si="1681"/>
        <v>0</v>
      </c>
      <c r="V592" s="4">
        <f t="shared" si="1681"/>
        <v>26698.1</v>
      </c>
    </row>
    <row r="593" spans="1:22" ht="15.75" hidden="1" outlineLevel="7" x14ac:dyDescent="0.25">
      <c r="A593" s="13" t="s">
        <v>120</v>
      </c>
      <c r="B593" s="13" t="s">
        <v>27</v>
      </c>
      <c r="C593" s="67" t="s">
        <v>28</v>
      </c>
      <c r="D593" s="49">
        <v>13712.72525</v>
      </c>
      <c r="E593" s="49">
        <f>-413.02925-7559.17501-2375</f>
        <v>-10347.204259999999</v>
      </c>
      <c r="F593" s="8">
        <f>SUM(D593:E593)</f>
        <v>3365.5209900000009</v>
      </c>
      <c r="G593" s="49">
        <v>-415.52</v>
      </c>
      <c r="H593" s="8">
        <f>SUM(F593:G593)</f>
        <v>2950.0009900000009</v>
      </c>
      <c r="I593" s="49"/>
      <c r="J593" s="8">
        <f>SUM(H593:I593)</f>
        <v>2950.0009900000009</v>
      </c>
      <c r="K593" s="49">
        <v>28077.85</v>
      </c>
      <c r="L593" s="8"/>
      <c r="M593" s="8">
        <f t="shared" ref="M593" si="1682">SUM(K593:L593)</f>
        <v>28077.85</v>
      </c>
      <c r="N593" s="49"/>
      <c r="O593" s="8">
        <f>SUM(M593:N593)</f>
        <v>28077.85</v>
      </c>
      <c r="P593" s="49"/>
      <c r="Q593" s="8">
        <f>SUM(O593:P593)</f>
        <v>28077.85</v>
      </c>
      <c r="R593" s="49">
        <v>26698.1</v>
      </c>
      <c r="S593" s="8"/>
      <c r="T593" s="8">
        <f t="shared" ref="T593" si="1683">SUM(R593:S593)</f>
        <v>26698.1</v>
      </c>
      <c r="U593" s="49"/>
      <c r="V593" s="8">
        <f>SUM(T593:U593)</f>
        <v>26698.1</v>
      </c>
    </row>
    <row r="594" spans="1:22" s="107" customFormat="1" ht="47.25" hidden="1" outlineLevel="3" x14ac:dyDescent="0.25">
      <c r="A594" s="47" t="s">
        <v>120</v>
      </c>
      <c r="B594" s="47"/>
      <c r="C594" s="70" t="s">
        <v>581</v>
      </c>
      <c r="D594" s="20">
        <f>D595</f>
        <v>41138.199999999997</v>
      </c>
      <c r="E594" s="20">
        <f t="shared" ref="E594:J594" si="1684">E595</f>
        <v>0</v>
      </c>
      <c r="F594" s="20">
        <f t="shared" si="1684"/>
        <v>41138.199999999997</v>
      </c>
      <c r="G594" s="20">
        <f t="shared" si="1684"/>
        <v>-41138.199990000001</v>
      </c>
      <c r="H594" s="20">
        <f t="shared" si="1684"/>
        <v>9.9999961093999445E-6</v>
      </c>
      <c r="I594" s="20">
        <f t="shared" si="1684"/>
        <v>0</v>
      </c>
      <c r="J594" s="20">
        <f t="shared" si="1684"/>
        <v>9.9999961093999445E-6</v>
      </c>
      <c r="K594" s="20">
        <f>K595</f>
        <v>84233.5</v>
      </c>
      <c r="L594" s="20">
        <f t="shared" ref="L594:Q594" si="1685">L595</f>
        <v>0</v>
      </c>
      <c r="M594" s="20">
        <f t="shared" si="1685"/>
        <v>84233.5</v>
      </c>
      <c r="N594" s="20">
        <f t="shared" si="1685"/>
        <v>0</v>
      </c>
      <c r="O594" s="20">
        <f t="shared" si="1685"/>
        <v>84233.5</v>
      </c>
      <c r="P594" s="20">
        <f t="shared" si="1685"/>
        <v>0</v>
      </c>
      <c r="Q594" s="20">
        <f t="shared" si="1685"/>
        <v>84233.5</v>
      </c>
      <c r="R594" s="20">
        <f>R595</f>
        <v>80094.3</v>
      </c>
      <c r="S594" s="20">
        <f t="shared" ref="S594:V594" si="1686">S595</f>
        <v>0</v>
      </c>
      <c r="T594" s="20">
        <f t="shared" si="1686"/>
        <v>80094.3</v>
      </c>
      <c r="U594" s="20">
        <f t="shared" si="1686"/>
        <v>0</v>
      </c>
      <c r="V594" s="20">
        <f t="shared" si="1686"/>
        <v>80094.3</v>
      </c>
    </row>
    <row r="595" spans="1:22" s="107" customFormat="1" ht="15.75" hidden="1" outlineLevel="7" x14ac:dyDescent="0.25">
      <c r="A595" s="46" t="s">
        <v>120</v>
      </c>
      <c r="B595" s="46" t="s">
        <v>27</v>
      </c>
      <c r="C595" s="72" t="s">
        <v>28</v>
      </c>
      <c r="D595" s="7">
        <v>41138.199999999997</v>
      </c>
      <c r="E595" s="7">
        <f>(-26358.82725+26358.82725)</f>
        <v>0</v>
      </c>
      <c r="F595" s="8">
        <f t="shared" ref="F595" si="1687">SUM(D595:E595)</f>
        <v>41138.199999999997</v>
      </c>
      <c r="G595" s="7">
        <f>-34013.19999-7125</f>
        <v>-41138.199990000001</v>
      </c>
      <c r="H595" s="159">
        <f t="shared" ref="H595" si="1688">SUM(F595:G595)</f>
        <v>9.9999961093999445E-6</v>
      </c>
      <c r="I595" s="7"/>
      <c r="J595" s="159">
        <f t="shared" ref="J595" si="1689">SUM(H595:I595)</f>
        <v>9.9999961093999445E-6</v>
      </c>
      <c r="K595" s="7">
        <v>84233.5</v>
      </c>
      <c r="L595" s="8"/>
      <c r="M595" s="8">
        <f t="shared" ref="M595" si="1690">SUM(K595:L595)</f>
        <v>84233.5</v>
      </c>
      <c r="N595" s="7">
        <f>(-26358.82725+26358.82725)</f>
        <v>0</v>
      </c>
      <c r="O595" s="8">
        <f t="shared" ref="O595" si="1691">SUM(M595:N595)</f>
        <v>84233.5</v>
      </c>
      <c r="P595" s="7"/>
      <c r="Q595" s="159">
        <f t="shared" ref="Q595" si="1692">SUM(O595:P595)</f>
        <v>84233.5</v>
      </c>
      <c r="R595" s="7">
        <v>80094.3</v>
      </c>
      <c r="S595" s="8"/>
      <c r="T595" s="8">
        <f t="shared" ref="T595" si="1693">SUM(R595:S595)</f>
        <v>80094.3</v>
      </c>
      <c r="U595" s="7">
        <f>(-26358.82725+26358.82725)</f>
        <v>0</v>
      </c>
      <c r="V595" s="8">
        <f t="shared" ref="V595" si="1694">SUM(T595:U595)</f>
        <v>80094.3</v>
      </c>
    </row>
    <row r="596" spans="1:22" ht="31.5" hidden="1" outlineLevel="3" x14ac:dyDescent="0.25">
      <c r="A596" s="5" t="s">
        <v>121</v>
      </c>
      <c r="B596" s="5"/>
      <c r="C596" s="69" t="s">
        <v>561</v>
      </c>
      <c r="D596" s="4">
        <f>D597</f>
        <v>1306</v>
      </c>
      <c r="E596" s="4">
        <f t="shared" ref="E596:J598" si="1695">E597</f>
        <v>-1306</v>
      </c>
      <c r="F596" s="4">
        <f t="shared" si="1695"/>
        <v>0</v>
      </c>
      <c r="G596" s="4">
        <f t="shared" si="1695"/>
        <v>0</v>
      </c>
      <c r="H596" s="4">
        <f t="shared" si="1695"/>
        <v>0</v>
      </c>
      <c r="I596" s="4">
        <f t="shared" si="1695"/>
        <v>0</v>
      </c>
      <c r="J596" s="4">
        <f t="shared" si="1695"/>
        <v>0</v>
      </c>
      <c r="K596" s="4">
        <f>K597</f>
        <v>1306</v>
      </c>
      <c r="L596" s="4">
        <f t="shared" ref="L596:Q598" si="1696">L597</f>
        <v>-1306</v>
      </c>
      <c r="M596" s="4">
        <f t="shared" si="1696"/>
        <v>0</v>
      </c>
      <c r="N596" s="4">
        <f t="shared" si="1696"/>
        <v>0</v>
      </c>
      <c r="O596" s="4">
        <f t="shared" si="1696"/>
        <v>0</v>
      </c>
      <c r="P596" s="4">
        <f t="shared" si="1696"/>
        <v>0</v>
      </c>
      <c r="Q596" s="4">
        <f t="shared" si="1696"/>
        <v>0</v>
      </c>
      <c r="R596" s="4">
        <f>R597</f>
        <v>1100</v>
      </c>
      <c r="S596" s="4">
        <f t="shared" ref="S596:V596" si="1697">S597</f>
        <v>-1100</v>
      </c>
      <c r="T596" s="4">
        <f t="shared" si="1697"/>
        <v>0</v>
      </c>
      <c r="U596" s="4">
        <f t="shared" si="1697"/>
        <v>0</v>
      </c>
      <c r="V596" s="4">
        <f t="shared" si="1697"/>
        <v>0</v>
      </c>
    </row>
    <row r="597" spans="1:22" ht="15.75" hidden="1" outlineLevel="7" x14ac:dyDescent="0.25">
      <c r="A597" s="13" t="s">
        <v>121</v>
      </c>
      <c r="B597" s="13" t="s">
        <v>27</v>
      </c>
      <c r="C597" s="67" t="s">
        <v>28</v>
      </c>
      <c r="D597" s="8">
        <v>1306</v>
      </c>
      <c r="E597" s="8">
        <v>-1306</v>
      </c>
      <c r="F597" s="8">
        <f t="shared" ref="F597" si="1698">SUM(D597:E597)</f>
        <v>0</v>
      </c>
      <c r="G597" s="8"/>
      <c r="H597" s="8">
        <f t="shared" ref="H597" si="1699">SUM(F597:G597)</f>
        <v>0</v>
      </c>
      <c r="I597" s="8"/>
      <c r="J597" s="8">
        <f t="shared" ref="J597" si="1700">SUM(H597:I597)</f>
        <v>0</v>
      </c>
      <c r="K597" s="8">
        <v>1306</v>
      </c>
      <c r="L597" s="8">
        <v>-1306</v>
      </c>
      <c r="M597" s="8">
        <f t="shared" ref="M597" si="1701">SUM(K597:L597)</f>
        <v>0</v>
      </c>
      <c r="N597" s="8"/>
      <c r="O597" s="8">
        <f t="shared" ref="O597" si="1702">SUM(M597:N597)</f>
        <v>0</v>
      </c>
      <c r="P597" s="8"/>
      <c r="Q597" s="8">
        <f t="shared" ref="Q597" si="1703">SUM(O597:P597)</f>
        <v>0</v>
      </c>
      <c r="R597" s="8">
        <v>1100</v>
      </c>
      <c r="S597" s="8">
        <v>-1100</v>
      </c>
      <c r="T597" s="8">
        <f t="shared" ref="T597" si="1704">SUM(R597:S597)</f>
        <v>0</v>
      </c>
      <c r="U597" s="8"/>
      <c r="V597" s="8">
        <f t="shared" ref="V597" si="1705">SUM(T597:U597)</f>
        <v>0</v>
      </c>
    </row>
    <row r="598" spans="1:22" ht="31.5" outlineLevel="7" x14ac:dyDescent="0.2">
      <c r="A598" s="5" t="s">
        <v>800</v>
      </c>
      <c r="B598" s="5"/>
      <c r="C598" s="23" t="s">
        <v>802</v>
      </c>
      <c r="D598" s="8"/>
      <c r="E598" s="8"/>
      <c r="F598" s="8"/>
      <c r="G598" s="8"/>
      <c r="H598" s="8"/>
      <c r="I598" s="4">
        <f t="shared" si="1695"/>
        <v>11921</v>
      </c>
      <c r="J598" s="4">
        <f t="shared" si="1695"/>
        <v>11921</v>
      </c>
      <c r="K598" s="8"/>
      <c r="L598" s="8"/>
      <c r="M598" s="8"/>
      <c r="N598" s="8"/>
      <c r="O598" s="8"/>
      <c r="P598" s="4">
        <f t="shared" si="1696"/>
        <v>1240</v>
      </c>
      <c r="Q598" s="4">
        <f t="shared" si="1696"/>
        <v>1240</v>
      </c>
      <c r="R598" s="8"/>
      <c r="S598" s="8"/>
      <c r="T598" s="8"/>
      <c r="U598" s="8"/>
      <c r="V598" s="8"/>
    </row>
    <row r="599" spans="1:22" ht="15.75" outlineLevel="7" x14ac:dyDescent="0.2">
      <c r="A599" s="13" t="s">
        <v>800</v>
      </c>
      <c r="B599" s="13" t="s">
        <v>27</v>
      </c>
      <c r="C599" s="18" t="s">
        <v>28</v>
      </c>
      <c r="D599" s="8"/>
      <c r="E599" s="8"/>
      <c r="F599" s="8"/>
      <c r="G599" s="8"/>
      <c r="H599" s="8"/>
      <c r="I599" s="8">
        <v>11921</v>
      </c>
      <c r="J599" s="8">
        <f t="shared" ref="J599" si="1706">SUM(H599:I599)</f>
        <v>11921</v>
      </c>
      <c r="K599" s="8"/>
      <c r="L599" s="8"/>
      <c r="M599" s="8"/>
      <c r="N599" s="8"/>
      <c r="O599" s="8"/>
      <c r="P599" s="8">
        <v>1240</v>
      </c>
      <c r="Q599" s="8">
        <f t="shared" ref="Q599" si="1707">SUM(O599:P599)</f>
        <v>1240</v>
      </c>
      <c r="R599" s="8"/>
      <c r="S599" s="8"/>
      <c r="T599" s="8"/>
      <c r="U599" s="8"/>
      <c r="V599" s="8"/>
    </row>
    <row r="600" spans="1:22" ht="15.75" x14ac:dyDescent="0.25">
      <c r="A600" s="22"/>
      <c r="B600" s="22"/>
      <c r="C600" s="76" t="s">
        <v>621</v>
      </c>
      <c r="D600" s="96">
        <f>D581+D566</f>
        <v>106451.12525</v>
      </c>
      <c r="E600" s="96">
        <f t="shared" ref="E600:V600" si="1708">E581+E566</f>
        <v>-11653.204259999999</v>
      </c>
      <c r="F600" s="96">
        <f t="shared" si="1708"/>
        <v>94797.920989999999</v>
      </c>
      <c r="G600" s="96">
        <f t="shared" si="1708"/>
        <v>-41614.419629999997</v>
      </c>
      <c r="H600" s="96">
        <f t="shared" si="1708"/>
        <v>53183.501359999995</v>
      </c>
      <c r="I600" s="96">
        <f t="shared" ref="I600:J600" si="1709">I581+I566</f>
        <v>11921</v>
      </c>
      <c r="J600" s="96">
        <f t="shared" si="1709"/>
        <v>65104.501359999995</v>
      </c>
      <c r="K600" s="96">
        <f t="shared" si="1708"/>
        <v>220730.55</v>
      </c>
      <c r="L600" s="96">
        <f t="shared" si="1708"/>
        <v>-1306</v>
      </c>
      <c r="M600" s="96">
        <f t="shared" si="1708"/>
        <v>219424.55</v>
      </c>
      <c r="N600" s="96">
        <f t="shared" si="1708"/>
        <v>0</v>
      </c>
      <c r="O600" s="96">
        <f t="shared" si="1708"/>
        <v>219424.55</v>
      </c>
      <c r="P600" s="96">
        <f t="shared" si="1708"/>
        <v>-143.01385000000005</v>
      </c>
      <c r="Q600" s="96">
        <f t="shared" si="1708"/>
        <v>219281.53615</v>
      </c>
      <c r="R600" s="96">
        <f t="shared" si="1708"/>
        <v>254073.49999999997</v>
      </c>
      <c r="S600" s="96">
        <f t="shared" si="1708"/>
        <v>-1100</v>
      </c>
      <c r="T600" s="96">
        <f t="shared" si="1708"/>
        <v>252973.49999999997</v>
      </c>
      <c r="U600" s="96">
        <f t="shared" si="1708"/>
        <v>0</v>
      </c>
      <c r="V600" s="96">
        <f t="shared" si="1708"/>
        <v>252973.49999999997</v>
      </c>
    </row>
    <row r="601" spans="1:22" ht="24" customHeight="1" x14ac:dyDescent="0.25">
      <c r="A601" s="197" t="s">
        <v>541</v>
      </c>
      <c r="B601" s="198"/>
      <c r="C601" s="199"/>
      <c r="D601" s="96">
        <f>D600+D564</f>
        <v>3327092.5046999999</v>
      </c>
      <c r="E601" s="96">
        <f t="shared" ref="E601" si="1710">E600+E564</f>
        <v>-15217.520720000002</v>
      </c>
      <c r="F601" s="96">
        <f>F600+F564</f>
        <v>3311874.98398</v>
      </c>
      <c r="G601" s="96">
        <f t="shared" ref="G601:I601" si="1711">G600+G564</f>
        <v>230750.54751999999</v>
      </c>
      <c r="H601" s="96">
        <f>H600+H564</f>
        <v>3542625.5315000005</v>
      </c>
      <c r="I601" s="96">
        <f t="shared" si="1711"/>
        <v>63167.008979999999</v>
      </c>
      <c r="J601" s="96">
        <f>J600+J564</f>
        <v>3605792.54048</v>
      </c>
      <c r="K601" s="96">
        <f t="shared" ref="K601:U601" si="1712">K600+K564</f>
        <v>3217668.0320500005</v>
      </c>
      <c r="L601" s="96">
        <f t="shared" si="1712"/>
        <v>5022.3999999999987</v>
      </c>
      <c r="M601" s="96">
        <f t="shared" si="1712"/>
        <v>3220078.9295500005</v>
      </c>
      <c r="N601" s="96">
        <f t="shared" si="1712"/>
        <v>4799.3031600000004</v>
      </c>
      <c r="O601" s="96">
        <f>O600+O564</f>
        <v>3224878.2327100001</v>
      </c>
      <c r="P601" s="96">
        <f t="shared" ref="P601" si="1713">P600+P564</f>
        <v>0</v>
      </c>
      <c r="Q601" s="96">
        <f>Q600+Q564</f>
        <v>3224878.2327100006</v>
      </c>
      <c r="R601" s="96">
        <f t="shared" si="1712"/>
        <v>3018558.8200000003</v>
      </c>
      <c r="S601" s="96">
        <f t="shared" si="1712"/>
        <v>4154.4000000000005</v>
      </c>
      <c r="T601" s="96">
        <f t="shared" si="1712"/>
        <v>3022713.2199999997</v>
      </c>
      <c r="U601" s="96">
        <f t="shared" si="1712"/>
        <v>39486.625</v>
      </c>
      <c r="V601" s="96">
        <f>V600+V564</f>
        <v>3062199.8449999997</v>
      </c>
    </row>
    <row r="602" spans="1:22" x14ac:dyDescent="0.2">
      <c r="G602" s="165"/>
      <c r="I602" s="165"/>
      <c r="P602" s="165"/>
    </row>
    <row r="603" spans="1:22" hidden="1" x14ac:dyDescent="0.2">
      <c r="D603" s="6">
        <v>3327092.5000000005</v>
      </c>
      <c r="K603" s="6">
        <v>3215056.5024999999</v>
      </c>
      <c r="R603" s="6">
        <v>3018558.8000000007</v>
      </c>
    </row>
    <row r="604" spans="1:22" hidden="1" x14ac:dyDescent="0.2">
      <c r="D604" s="82">
        <f>D601-D603</f>
        <v>4.6999994665384293E-3</v>
      </c>
      <c r="E604" s="82"/>
      <c r="F604" s="82"/>
      <c r="G604" s="82"/>
      <c r="H604" s="82"/>
      <c r="I604" s="82"/>
      <c r="J604" s="82"/>
      <c r="K604" s="82">
        <f t="shared" ref="K604:R604" si="1714">K601-K603</f>
        <v>2611.5295500005595</v>
      </c>
      <c r="L604" s="82"/>
      <c r="M604" s="82"/>
      <c r="N604" s="82"/>
      <c r="O604" s="82"/>
      <c r="P604" s="82"/>
      <c r="Q604" s="82"/>
      <c r="R604" s="82">
        <f t="shared" si="1714"/>
        <v>1.9999999552965164E-2</v>
      </c>
      <c r="U604" s="82"/>
      <c r="V604" s="82"/>
    </row>
    <row r="605" spans="1:22" hidden="1" x14ac:dyDescent="0.2"/>
    <row r="606" spans="1:22" ht="27.75" hidden="1" customHeight="1" x14ac:dyDescent="0.2"/>
    <row r="607" spans="1:22" hidden="1" x14ac:dyDescent="0.2">
      <c r="F607" s="114">
        <v>3285516.1567300004</v>
      </c>
      <c r="H607" s="114">
        <v>3285516.1567300004</v>
      </c>
      <c r="J607" s="114">
        <v>3285516.1567300004</v>
      </c>
      <c r="M607" s="114">
        <v>3220078.9295499995</v>
      </c>
      <c r="O607" s="114">
        <v>3285516.1567300004</v>
      </c>
      <c r="Q607" s="114">
        <v>3285516.1567300004</v>
      </c>
      <c r="T607" s="6">
        <v>3022713.2200000007</v>
      </c>
      <c r="V607" s="114">
        <v>3285516.1567300004</v>
      </c>
    </row>
    <row r="608" spans="1:22" hidden="1" x14ac:dyDescent="0.2"/>
    <row r="609" spans="4:22" hidden="1" x14ac:dyDescent="0.2">
      <c r="D609" s="115"/>
      <c r="E609" s="115"/>
      <c r="F609" s="115">
        <f>F601-F607</f>
        <v>26358.827249999624</v>
      </c>
      <c r="G609" s="115"/>
      <c r="H609" s="115">
        <f>H601-H607</f>
        <v>257109.37477000011</v>
      </c>
      <c r="I609" s="115"/>
      <c r="J609" s="115">
        <f>J601-J607</f>
        <v>320276.38374999957</v>
      </c>
      <c r="K609" s="115"/>
      <c r="L609" s="115"/>
      <c r="M609" s="115">
        <f>M601-M607</f>
        <v>0</v>
      </c>
      <c r="N609" s="115"/>
      <c r="O609" s="115">
        <f>O601-O607</f>
        <v>-60637.924020000268</v>
      </c>
      <c r="P609" s="115"/>
      <c r="Q609" s="115">
        <f>Q601-Q607</f>
        <v>-60637.924019999802</v>
      </c>
      <c r="R609" s="115"/>
      <c r="T609" s="115">
        <f>T601-T607</f>
        <v>0</v>
      </c>
      <c r="U609" s="115"/>
      <c r="V609" s="115">
        <f>V601-V607</f>
        <v>-223316.31173000066</v>
      </c>
    </row>
    <row r="610" spans="4:22" x14ac:dyDescent="0.2">
      <c r="D610" s="115"/>
      <c r="E610" s="115"/>
      <c r="F610" s="115"/>
      <c r="G610" s="115"/>
      <c r="H610" s="115"/>
      <c r="I610" s="115"/>
      <c r="J610" s="115"/>
      <c r="K610" s="115"/>
      <c r="L610" s="115"/>
      <c r="M610" s="115"/>
      <c r="N610" s="115"/>
      <c r="O610" s="115"/>
      <c r="P610" s="115"/>
      <c r="Q610" s="115"/>
      <c r="R610" s="115"/>
      <c r="U610" s="115"/>
      <c r="V610" s="115"/>
    </row>
    <row r="612" spans="4:22" x14ac:dyDescent="0.2">
      <c r="G612" s="82">
        <f>G601-[1]вед.!I1030-[1]вед.!J1030-[1]вед.!K1030</f>
        <v>-7124.988739999998</v>
      </c>
      <c r="I612" s="82"/>
      <c r="N612" s="82"/>
      <c r="P612" s="82"/>
      <c r="U612" s="82"/>
    </row>
  </sheetData>
  <mergeCells count="4">
    <mergeCell ref="A1:B1"/>
    <mergeCell ref="A6:V6"/>
    <mergeCell ref="A7:V7"/>
    <mergeCell ref="A601:C601"/>
  </mergeCells>
  <pageMargins left="0.98425196850393704" right="0.39370078740157483" top="0.39370078740157483" bottom="0.39370078740157483" header="0.31496062992125984" footer="0.31496062992125984"/>
  <pageSetup paperSize="9" scale="60" fitToHeight="0" orientation="portrait" r:id="rId1"/>
  <headerFooter differentFirst="1">
    <oddHeader>&amp;C&amp;P</oddHeader>
    <firstHeader xml:space="preserve">&amp;C
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  <outlinePr summaryBelow="0"/>
    <pageSetUpPr fitToPage="1"/>
  </sheetPr>
  <dimension ref="A1:AA1069"/>
  <sheetViews>
    <sheetView showGridLines="0" tabSelected="1" zoomScale="80" zoomScaleNormal="80" workbookViewId="0">
      <selection activeCell="AC109" sqref="AC109"/>
    </sheetView>
  </sheetViews>
  <sheetFormatPr defaultRowHeight="12.75" outlineLevelRow="7" x14ac:dyDescent="0.2"/>
  <cols>
    <col min="1" max="1" width="10" style="6" customWidth="1"/>
    <col min="2" max="2" width="13.140625" style="6" customWidth="1"/>
    <col min="3" max="3" width="17.85546875" style="6" customWidth="1"/>
    <col min="4" max="4" width="10.28515625" style="6" customWidth="1"/>
    <col min="5" max="5" width="78.42578125" style="113" customWidth="1"/>
    <col min="6" max="13" width="17.28515625" style="6" hidden="1" customWidth="1"/>
    <col min="14" max="14" width="17.28515625" style="6" customWidth="1"/>
    <col min="15" max="16" width="17.85546875" style="6" hidden="1" customWidth="1"/>
    <col min="17" max="17" width="17.140625" style="6" hidden="1" customWidth="1"/>
    <col min="18" max="20" width="17.28515625" style="6" hidden="1" customWidth="1"/>
    <col min="21" max="21" width="17.28515625" style="6" customWidth="1"/>
    <col min="22" max="22" width="17.7109375" style="6" hidden="1" customWidth="1"/>
    <col min="23" max="23" width="17.42578125" style="6" hidden="1" customWidth="1"/>
    <col min="24" max="24" width="16.140625" style="6" hidden="1" customWidth="1"/>
    <col min="25" max="26" width="17.28515625" style="6" hidden="1" customWidth="1"/>
    <col min="27" max="27" width="10.28515625" style="6" customWidth="1"/>
    <col min="28" max="28" width="9.140625" style="6" customWidth="1"/>
    <col min="29" max="16384" width="9.140625" style="6"/>
  </cols>
  <sheetData>
    <row r="1" spans="1:27" s="99" customFormat="1" ht="15.75" x14ac:dyDescent="0.25">
      <c r="A1" s="194"/>
      <c r="B1" s="194"/>
      <c r="C1" s="194"/>
      <c r="D1" s="194"/>
      <c r="E1" s="97"/>
      <c r="F1" s="98"/>
      <c r="G1" s="98"/>
      <c r="H1" s="98"/>
      <c r="I1" s="98"/>
      <c r="J1" s="98"/>
      <c r="K1" s="98"/>
      <c r="L1" s="98"/>
      <c r="M1" s="98"/>
      <c r="N1" s="1" t="s">
        <v>785</v>
      </c>
      <c r="O1" s="1"/>
      <c r="P1" s="1"/>
      <c r="Q1" s="1"/>
      <c r="R1" s="98"/>
      <c r="S1" s="25"/>
      <c r="T1" s="98"/>
      <c r="U1" s="98"/>
      <c r="V1" s="1"/>
      <c r="X1" s="1"/>
      <c r="Y1" s="98"/>
      <c r="Z1" s="98"/>
    </row>
    <row r="2" spans="1:27" s="99" customFormat="1" ht="15.75" x14ac:dyDescent="0.25">
      <c r="A2" s="98"/>
      <c r="B2" s="98"/>
      <c r="C2" s="98"/>
      <c r="D2" s="98"/>
      <c r="E2" s="97"/>
      <c r="F2" s="98"/>
      <c r="G2" s="98"/>
      <c r="H2" s="98"/>
      <c r="I2" s="98"/>
      <c r="J2" s="98"/>
      <c r="K2" s="98"/>
      <c r="L2" s="98"/>
      <c r="M2" s="98"/>
      <c r="N2" s="2" t="s">
        <v>532</v>
      </c>
      <c r="O2" s="2"/>
      <c r="P2" s="2"/>
      <c r="Q2" s="2"/>
      <c r="R2" s="98"/>
      <c r="S2" s="3"/>
      <c r="T2" s="98"/>
      <c r="U2" s="98"/>
      <c r="V2" s="2"/>
      <c r="X2" s="2"/>
      <c r="Y2" s="98"/>
      <c r="Z2" s="98"/>
    </row>
    <row r="3" spans="1:27" s="99" customFormat="1" ht="15.75" x14ac:dyDescent="0.25">
      <c r="A3" s="117"/>
      <c r="B3" s="100"/>
      <c r="C3" s="100"/>
      <c r="D3" s="100"/>
      <c r="E3" s="101"/>
      <c r="F3" s="100"/>
      <c r="G3" s="100"/>
      <c r="H3" s="100"/>
      <c r="I3" s="100"/>
      <c r="J3" s="100"/>
      <c r="K3" s="100"/>
      <c r="L3" s="100"/>
      <c r="M3" s="100"/>
      <c r="N3" s="3" t="s">
        <v>533</v>
      </c>
      <c r="O3" s="3"/>
      <c r="P3" s="3"/>
      <c r="Q3" s="3"/>
      <c r="R3" s="100"/>
      <c r="S3" s="3"/>
      <c r="T3" s="100"/>
      <c r="U3" s="100"/>
      <c r="V3" s="3"/>
      <c r="X3" s="3"/>
      <c r="Y3" s="100"/>
      <c r="Z3" s="100"/>
    </row>
    <row r="4" spans="1:27" s="99" customFormat="1" ht="15.75" x14ac:dyDescent="0.25">
      <c r="A4" s="117"/>
      <c r="B4" s="100"/>
      <c r="C4" s="100"/>
      <c r="D4" s="100"/>
      <c r="E4" s="102"/>
      <c r="F4" s="100"/>
      <c r="G4" s="100"/>
      <c r="H4" s="100"/>
      <c r="I4" s="100"/>
      <c r="J4" s="100"/>
      <c r="K4" s="100"/>
      <c r="L4" s="100"/>
      <c r="M4" s="100"/>
      <c r="N4" s="3" t="s">
        <v>773</v>
      </c>
      <c r="O4" s="3"/>
      <c r="P4" s="3"/>
      <c r="Q4" s="3"/>
      <c r="R4" s="100"/>
      <c r="S4" s="3"/>
      <c r="T4" s="100"/>
      <c r="U4" s="100"/>
      <c r="V4" s="3"/>
      <c r="X4" s="3"/>
      <c r="Y4" s="100"/>
      <c r="Z4" s="100"/>
    </row>
    <row r="5" spans="1:27" s="99" customFormat="1" ht="15.75" x14ac:dyDescent="0.25">
      <c r="A5" s="98"/>
      <c r="B5" s="98"/>
      <c r="C5" s="98"/>
      <c r="D5" s="98"/>
      <c r="E5" s="97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Y5" s="98"/>
      <c r="Z5" s="98"/>
    </row>
    <row r="6" spans="1:27" s="99" customFormat="1" ht="15.75" customHeight="1" x14ac:dyDescent="0.25">
      <c r="A6" s="195" t="s">
        <v>530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</row>
    <row r="7" spans="1:27" s="99" customFormat="1" ht="15.75" customHeight="1" x14ac:dyDescent="0.25">
      <c r="A7" s="195" t="s">
        <v>694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</row>
    <row r="8" spans="1:27" s="99" customFormat="1" ht="15.75" x14ac:dyDescent="0.25">
      <c r="A8" s="201"/>
      <c r="B8" s="201"/>
      <c r="C8" s="201"/>
      <c r="D8" s="201"/>
      <c r="E8" s="103"/>
      <c r="U8" s="99" t="s">
        <v>525</v>
      </c>
      <c r="Z8" s="99" t="s">
        <v>525</v>
      </c>
    </row>
    <row r="9" spans="1:27" s="99" customFormat="1" ht="28.5" customHeight="1" x14ac:dyDescent="0.25">
      <c r="A9" s="202" t="s">
        <v>811</v>
      </c>
      <c r="B9" s="202" t="s">
        <v>685</v>
      </c>
      <c r="C9" s="202"/>
      <c r="D9" s="202"/>
      <c r="E9" s="203" t="s">
        <v>526</v>
      </c>
      <c r="F9" s="200" t="s">
        <v>659</v>
      </c>
      <c r="G9" s="200" t="s">
        <v>675</v>
      </c>
      <c r="H9" s="200" t="s">
        <v>689</v>
      </c>
      <c r="I9" s="200" t="s">
        <v>658</v>
      </c>
      <c r="J9" s="200"/>
      <c r="K9" s="200"/>
      <c r="L9" s="200" t="s">
        <v>660</v>
      </c>
      <c r="M9" s="204" t="s">
        <v>782</v>
      </c>
      <c r="N9" s="200" t="s">
        <v>660</v>
      </c>
      <c r="O9" s="200" t="s">
        <v>667</v>
      </c>
      <c r="P9" s="200" t="s">
        <v>675</v>
      </c>
      <c r="Q9" s="200" t="s">
        <v>690</v>
      </c>
      <c r="R9" s="200" t="s">
        <v>763</v>
      </c>
      <c r="S9" s="200" t="s">
        <v>664</v>
      </c>
      <c r="T9" s="204" t="s">
        <v>783</v>
      </c>
      <c r="U9" s="200" t="s">
        <v>664</v>
      </c>
      <c r="V9" s="200" t="s">
        <v>668</v>
      </c>
      <c r="W9" s="200" t="s">
        <v>675</v>
      </c>
      <c r="X9" s="200" t="s">
        <v>691</v>
      </c>
      <c r="Y9" s="200" t="s">
        <v>763</v>
      </c>
      <c r="Z9" s="200" t="s">
        <v>666</v>
      </c>
    </row>
    <row r="10" spans="1:27" s="106" customFormat="1" ht="29.25" customHeight="1" x14ac:dyDescent="0.2">
      <c r="A10" s="202"/>
      <c r="B10" s="191" t="s">
        <v>686</v>
      </c>
      <c r="C10" s="116" t="s">
        <v>683</v>
      </c>
      <c r="D10" s="116" t="s">
        <v>684</v>
      </c>
      <c r="E10" s="203"/>
      <c r="F10" s="200"/>
      <c r="G10" s="200"/>
      <c r="H10" s="200"/>
      <c r="I10" s="190" t="s">
        <v>698</v>
      </c>
      <c r="J10" s="190" t="s">
        <v>699</v>
      </c>
      <c r="K10" s="187" t="s">
        <v>714</v>
      </c>
      <c r="L10" s="200"/>
      <c r="M10" s="205"/>
      <c r="N10" s="200"/>
      <c r="O10" s="200"/>
      <c r="P10" s="200"/>
      <c r="Q10" s="200"/>
      <c r="R10" s="200"/>
      <c r="S10" s="200"/>
      <c r="T10" s="205"/>
      <c r="U10" s="200"/>
      <c r="V10" s="200"/>
      <c r="W10" s="200"/>
      <c r="X10" s="200"/>
      <c r="Y10" s="200"/>
      <c r="Z10" s="200"/>
    </row>
    <row r="11" spans="1:27" s="106" customFormat="1" ht="19.5" customHeight="1" x14ac:dyDescent="0.2">
      <c r="A11" s="95" t="s">
        <v>534</v>
      </c>
      <c r="B11" s="95" t="s">
        <v>535</v>
      </c>
      <c r="C11" s="95" t="s">
        <v>536</v>
      </c>
      <c r="D11" s="95" t="s">
        <v>537</v>
      </c>
      <c r="E11" s="192">
        <v>5</v>
      </c>
      <c r="F11" s="95" t="s">
        <v>538</v>
      </c>
      <c r="G11" s="95" t="s">
        <v>539</v>
      </c>
      <c r="H11" s="95" t="s">
        <v>538</v>
      </c>
      <c r="I11" s="95" t="s">
        <v>539</v>
      </c>
      <c r="J11" s="95" t="s">
        <v>540</v>
      </c>
      <c r="K11" s="95" t="s">
        <v>661</v>
      </c>
      <c r="L11" s="95" t="s">
        <v>538</v>
      </c>
      <c r="M11" s="95" t="s">
        <v>539</v>
      </c>
      <c r="N11" s="95" t="s">
        <v>538</v>
      </c>
      <c r="O11" s="95" t="s">
        <v>661</v>
      </c>
      <c r="P11" s="95" t="s">
        <v>662</v>
      </c>
      <c r="Q11" s="95" t="s">
        <v>692</v>
      </c>
      <c r="R11" s="95" t="s">
        <v>663</v>
      </c>
      <c r="S11" s="95" t="s">
        <v>661</v>
      </c>
      <c r="T11" s="95" t="s">
        <v>662</v>
      </c>
      <c r="U11" s="95" t="s">
        <v>539</v>
      </c>
      <c r="V11" s="95" t="s">
        <v>663</v>
      </c>
      <c r="W11" s="95" t="s">
        <v>665</v>
      </c>
      <c r="X11" s="95" t="s">
        <v>693</v>
      </c>
      <c r="Y11" s="95" t="s">
        <v>697</v>
      </c>
      <c r="Z11" s="95" t="s">
        <v>540</v>
      </c>
    </row>
    <row r="12" spans="1:27" ht="31.5" hidden="1" x14ac:dyDescent="0.2">
      <c r="A12" s="5" t="s">
        <v>0</v>
      </c>
      <c r="B12" s="5"/>
      <c r="C12" s="5"/>
      <c r="D12" s="5"/>
      <c r="E12" s="23" t="s">
        <v>1</v>
      </c>
      <c r="F12" s="4">
        <f>F13+F27</f>
        <v>8142.0999999999995</v>
      </c>
      <c r="G12" s="4">
        <f t="shared" ref="G12:Z12" si="0">G13+G27</f>
        <v>0</v>
      </c>
      <c r="H12" s="4">
        <f t="shared" si="0"/>
        <v>8142.0999999999995</v>
      </c>
      <c r="I12" s="4">
        <f t="shared" si="0"/>
        <v>0</v>
      </c>
      <c r="J12" s="4">
        <f t="shared" si="0"/>
        <v>0</v>
      </c>
      <c r="K12" s="4">
        <f t="shared" si="0"/>
        <v>0</v>
      </c>
      <c r="L12" s="4">
        <f t="shared" si="0"/>
        <v>8142.0999999999995</v>
      </c>
      <c r="M12" s="4">
        <f t="shared" si="0"/>
        <v>0</v>
      </c>
      <c r="N12" s="4">
        <f t="shared" si="0"/>
        <v>8142.0999999999995</v>
      </c>
      <c r="O12" s="4">
        <f t="shared" si="0"/>
        <v>7762.5999999999995</v>
      </c>
      <c r="P12" s="4">
        <f t="shared" si="0"/>
        <v>0</v>
      </c>
      <c r="Q12" s="4">
        <f t="shared" si="0"/>
        <v>7762.5999999999995</v>
      </c>
      <c r="R12" s="4">
        <f t="shared" si="0"/>
        <v>0</v>
      </c>
      <c r="S12" s="4">
        <f t="shared" si="0"/>
        <v>7762.5999999999995</v>
      </c>
      <c r="T12" s="4">
        <f t="shared" si="0"/>
        <v>0</v>
      </c>
      <c r="U12" s="4">
        <f t="shared" si="0"/>
        <v>7762.5999999999995</v>
      </c>
      <c r="V12" s="4">
        <f t="shared" si="0"/>
        <v>7762.5999999999995</v>
      </c>
      <c r="W12" s="4">
        <f t="shared" si="0"/>
        <v>0</v>
      </c>
      <c r="X12" s="4">
        <f t="shared" si="0"/>
        <v>7762.5999999999995</v>
      </c>
      <c r="Y12" s="4">
        <f t="shared" si="0"/>
        <v>0</v>
      </c>
      <c r="Z12" s="4">
        <f t="shared" si="0"/>
        <v>7762.5999999999995</v>
      </c>
      <c r="AA12" s="82"/>
    </row>
    <row r="13" spans="1:27" ht="15.75" hidden="1" x14ac:dyDescent="0.2">
      <c r="A13" s="5" t="s">
        <v>0</v>
      </c>
      <c r="B13" s="5" t="s">
        <v>558</v>
      </c>
      <c r="C13" s="5"/>
      <c r="D13" s="5"/>
      <c r="E13" s="14" t="s">
        <v>542</v>
      </c>
      <c r="F13" s="4">
        <f>F14+F23</f>
        <v>8077.0999999999995</v>
      </c>
      <c r="G13" s="4">
        <f t="shared" ref="G13:Z13" si="1">G14+G23</f>
        <v>0</v>
      </c>
      <c r="H13" s="4">
        <f t="shared" si="1"/>
        <v>8077.0999999999995</v>
      </c>
      <c r="I13" s="4">
        <f t="shared" si="1"/>
        <v>0</v>
      </c>
      <c r="J13" s="4">
        <f t="shared" si="1"/>
        <v>0</v>
      </c>
      <c r="K13" s="4">
        <f t="shared" si="1"/>
        <v>0</v>
      </c>
      <c r="L13" s="4">
        <f t="shared" si="1"/>
        <v>8077.0999999999995</v>
      </c>
      <c r="M13" s="4">
        <f t="shared" si="1"/>
        <v>0</v>
      </c>
      <c r="N13" s="4">
        <f t="shared" si="1"/>
        <v>8077.0999999999995</v>
      </c>
      <c r="O13" s="4">
        <f t="shared" si="1"/>
        <v>7697.5999999999995</v>
      </c>
      <c r="P13" s="4">
        <f t="shared" si="1"/>
        <v>0</v>
      </c>
      <c r="Q13" s="4">
        <f t="shared" si="1"/>
        <v>7697.5999999999995</v>
      </c>
      <c r="R13" s="4">
        <f t="shared" si="1"/>
        <v>0</v>
      </c>
      <c r="S13" s="4">
        <f t="shared" si="1"/>
        <v>7697.5999999999995</v>
      </c>
      <c r="T13" s="4">
        <f t="shared" si="1"/>
        <v>0</v>
      </c>
      <c r="U13" s="4">
        <f t="shared" si="1"/>
        <v>7697.5999999999995</v>
      </c>
      <c r="V13" s="4">
        <f t="shared" si="1"/>
        <v>7697.5999999999995</v>
      </c>
      <c r="W13" s="4">
        <f t="shared" si="1"/>
        <v>0</v>
      </c>
      <c r="X13" s="4">
        <f t="shared" si="1"/>
        <v>7697.5999999999995</v>
      </c>
      <c r="Y13" s="4">
        <f t="shared" si="1"/>
        <v>0</v>
      </c>
      <c r="Z13" s="4">
        <f t="shared" si="1"/>
        <v>7697.5999999999995</v>
      </c>
      <c r="AA13" s="82"/>
    </row>
    <row r="14" spans="1:27" ht="31.5" hidden="1" outlineLevel="1" x14ac:dyDescent="0.2">
      <c r="A14" s="5" t="s">
        <v>0</v>
      </c>
      <c r="B14" s="5" t="s">
        <v>2</v>
      </c>
      <c r="C14" s="5"/>
      <c r="D14" s="5"/>
      <c r="E14" s="23" t="s">
        <v>3</v>
      </c>
      <c r="F14" s="4">
        <f>F15</f>
        <v>8041.0999999999995</v>
      </c>
      <c r="G14" s="4">
        <f t="shared" ref="G14:Z14" si="2">G15</f>
        <v>0</v>
      </c>
      <c r="H14" s="4">
        <f t="shared" si="2"/>
        <v>8041.0999999999995</v>
      </c>
      <c r="I14" s="4">
        <f t="shared" si="2"/>
        <v>0</v>
      </c>
      <c r="J14" s="4">
        <f t="shared" si="2"/>
        <v>0</v>
      </c>
      <c r="K14" s="4">
        <f t="shared" si="2"/>
        <v>0</v>
      </c>
      <c r="L14" s="4">
        <f t="shared" si="2"/>
        <v>8041.0999999999995</v>
      </c>
      <c r="M14" s="4">
        <f t="shared" si="2"/>
        <v>0</v>
      </c>
      <c r="N14" s="4">
        <f t="shared" si="2"/>
        <v>8041.0999999999995</v>
      </c>
      <c r="O14" s="4">
        <f t="shared" si="2"/>
        <v>7661.5999999999995</v>
      </c>
      <c r="P14" s="4">
        <f t="shared" si="2"/>
        <v>0</v>
      </c>
      <c r="Q14" s="4">
        <f t="shared" si="2"/>
        <v>7661.5999999999995</v>
      </c>
      <c r="R14" s="4">
        <f t="shared" si="2"/>
        <v>0</v>
      </c>
      <c r="S14" s="4">
        <f t="shared" si="2"/>
        <v>7661.5999999999995</v>
      </c>
      <c r="T14" s="4">
        <f t="shared" si="2"/>
        <v>0</v>
      </c>
      <c r="U14" s="4">
        <f t="shared" si="2"/>
        <v>7661.5999999999995</v>
      </c>
      <c r="V14" s="4">
        <f t="shared" si="2"/>
        <v>7661.5999999999995</v>
      </c>
      <c r="W14" s="4">
        <f t="shared" si="2"/>
        <v>0</v>
      </c>
      <c r="X14" s="4">
        <f t="shared" si="2"/>
        <v>7661.5999999999995</v>
      </c>
      <c r="Y14" s="4">
        <f t="shared" si="2"/>
        <v>0</v>
      </c>
      <c r="Z14" s="4">
        <f t="shared" si="2"/>
        <v>7661.5999999999995</v>
      </c>
      <c r="AA14" s="82"/>
    </row>
    <row r="15" spans="1:27" ht="15.75" hidden="1" outlineLevel="2" x14ac:dyDescent="0.2">
      <c r="A15" s="5" t="s">
        <v>0</v>
      </c>
      <c r="B15" s="5" t="s">
        <v>2</v>
      </c>
      <c r="C15" s="5" t="s">
        <v>4</v>
      </c>
      <c r="D15" s="5"/>
      <c r="E15" s="23" t="s">
        <v>5</v>
      </c>
      <c r="F15" s="4">
        <f>F16+F18+F21</f>
        <v>8041.0999999999995</v>
      </c>
      <c r="G15" s="4">
        <f t="shared" ref="G15:Z15" si="3">G16+G18+G21</f>
        <v>0</v>
      </c>
      <c r="H15" s="4">
        <f t="shared" si="3"/>
        <v>8041.0999999999995</v>
      </c>
      <c r="I15" s="4">
        <f t="shared" si="3"/>
        <v>0</v>
      </c>
      <c r="J15" s="4">
        <f t="shared" si="3"/>
        <v>0</v>
      </c>
      <c r="K15" s="4">
        <f t="shared" si="3"/>
        <v>0</v>
      </c>
      <c r="L15" s="4">
        <f t="shared" si="3"/>
        <v>8041.0999999999995</v>
      </c>
      <c r="M15" s="4">
        <f t="shared" si="3"/>
        <v>0</v>
      </c>
      <c r="N15" s="4">
        <f t="shared" si="3"/>
        <v>8041.0999999999995</v>
      </c>
      <c r="O15" s="4">
        <f t="shared" si="3"/>
        <v>7661.5999999999995</v>
      </c>
      <c r="P15" s="4">
        <f t="shared" si="3"/>
        <v>0</v>
      </c>
      <c r="Q15" s="4">
        <f t="shared" si="3"/>
        <v>7661.5999999999995</v>
      </c>
      <c r="R15" s="4">
        <f t="shared" si="3"/>
        <v>0</v>
      </c>
      <c r="S15" s="4">
        <f t="shared" si="3"/>
        <v>7661.5999999999995</v>
      </c>
      <c r="T15" s="4">
        <f t="shared" si="3"/>
        <v>0</v>
      </c>
      <c r="U15" s="4">
        <f t="shared" si="3"/>
        <v>7661.5999999999995</v>
      </c>
      <c r="V15" s="4">
        <f t="shared" si="3"/>
        <v>7661.5999999999995</v>
      </c>
      <c r="W15" s="4">
        <f t="shared" si="3"/>
        <v>0</v>
      </c>
      <c r="X15" s="4">
        <f t="shared" si="3"/>
        <v>7661.5999999999995</v>
      </c>
      <c r="Y15" s="4">
        <f t="shared" si="3"/>
        <v>0</v>
      </c>
      <c r="Z15" s="4">
        <f t="shared" si="3"/>
        <v>7661.5999999999995</v>
      </c>
      <c r="AA15" s="82"/>
    </row>
    <row r="16" spans="1:27" ht="31.5" hidden="1" outlineLevel="3" x14ac:dyDescent="0.2">
      <c r="A16" s="5" t="s">
        <v>0</v>
      </c>
      <c r="B16" s="5" t="s">
        <v>2</v>
      </c>
      <c r="C16" s="5" t="s">
        <v>6</v>
      </c>
      <c r="D16" s="5"/>
      <c r="E16" s="23" t="s">
        <v>7</v>
      </c>
      <c r="F16" s="4">
        <f t="shared" ref="F16:Z16" si="4">F17</f>
        <v>2205.1999999999998</v>
      </c>
      <c r="G16" s="4">
        <f t="shared" si="4"/>
        <v>0</v>
      </c>
      <c r="H16" s="4">
        <f t="shared" si="4"/>
        <v>2205.1999999999998</v>
      </c>
      <c r="I16" s="4">
        <f t="shared" si="4"/>
        <v>0</v>
      </c>
      <c r="J16" s="4">
        <f t="shared" si="4"/>
        <v>0</v>
      </c>
      <c r="K16" s="4">
        <f t="shared" si="4"/>
        <v>0</v>
      </c>
      <c r="L16" s="4">
        <f t="shared" si="4"/>
        <v>2205.1999999999998</v>
      </c>
      <c r="M16" s="4">
        <f t="shared" si="4"/>
        <v>0</v>
      </c>
      <c r="N16" s="4">
        <f t="shared" si="4"/>
        <v>2205.1999999999998</v>
      </c>
      <c r="O16" s="4">
        <f t="shared" si="4"/>
        <v>2094.3000000000002</v>
      </c>
      <c r="P16" s="4">
        <f t="shared" si="4"/>
        <v>0</v>
      </c>
      <c r="Q16" s="4">
        <f t="shared" si="4"/>
        <v>2094.3000000000002</v>
      </c>
      <c r="R16" s="4">
        <f t="shared" si="4"/>
        <v>0</v>
      </c>
      <c r="S16" s="4">
        <f t="shared" si="4"/>
        <v>2094.3000000000002</v>
      </c>
      <c r="T16" s="4">
        <f t="shared" si="4"/>
        <v>0</v>
      </c>
      <c r="U16" s="4">
        <f t="shared" si="4"/>
        <v>2094.3000000000002</v>
      </c>
      <c r="V16" s="4">
        <f t="shared" si="4"/>
        <v>2094.3000000000002</v>
      </c>
      <c r="W16" s="4">
        <f t="shared" si="4"/>
        <v>0</v>
      </c>
      <c r="X16" s="4">
        <f t="shared" si="4"/>
        <v>2094.3000000000002</v>
      </c>
      <c r="Y16" s="4">
        <f t="shared" si="4"/>
        <v>0</v>
      </c>
      <c r="Z16" s="4">
        <f t="shared" si="4"/>
        <v>2094.3000000000002</v>
      </c>
      <c r="AA16" s="82"/>
    </row>
    <row r="17" spans="1:27" ht="63" hidden="1" outlineLevel="7" x14ac:dyDescent="0.2">
      <c r="A17" s="13" t="s">
        <v>0</v>
      </c>
      <c r="B17" s="13" t="s">
        <v>2</v>
      </c>
      <c r="C17" s="13" t="s">
        <v>6</v>
      </c>
      <c r="D17" s="13" t="s">
        <v>8</v>
      </c>
      <c r="E17" s="18" t="s">
        <v>9</v>
      </c>
      <c r="F17" s="8">
        <v>2205.1999999999998</v>
      </c>
      <c r="G17" s="8"/>
      <c r="H17" s="8">
        <f>SUM(F17:G17)</f>
        <v>2205.1999999999998</v>
      </c>
      <c r="I17" s="8"/>
      <c r="J17" s="8"/>
      <c r="K17" s="8"/>
      <c r="L17" s="8">
        <f>SUM(H17:K17)</f>
        <v>2205.1999999999998</v>
      </c>
      <c r="M17" s="8"/>
      <c r="N17" s="8">
        <f>SUM(L17:M17)</f>
        <v>2205.1999999999998</v>
      </c>
      <c r="O17" s="8">
        <v>2094.3000000000002</v>
      </c>
      <c r="P17" s="8"/>
      <c r="Q17" s="8">
        <f>SUM(O17:P17)</f>
        <v>2094.3000000000002</v>
      </c>
      <c r="R17" s="8"/>
      <c r="S17" s="8">
        <f>SUM(Q17:R17)</f>
        <v>2094.3000000000002</v>
      </c>
      <c r="T17" s="8"/>
      <c r="U17" s="8">
        <f>SUM(S17:T17)</f>
        <v>2094.3000000000002</v>
      </c>
      <c r="V17" s="8">
        <v>2094.3000000000002</v>
      </c>
      <c r="W17" s="8"/>
      <c r="X17" s="8">
        <f>SUM(V17:W17)</f>
        <v>2094.3000000000002</v>
      </c>
      <c r="Y17" s="8"/>
      <c r="Z17" s="8">
        <f>SUM(X17:Y17)</f>
        <v>2094.3000000000002</v>
      </c>
      <c r="AA17" s="82"/>
    </row>
    <row r="18" spans="1:27" ht="15.75" hidden="1" outlineLevel="3" x14ac:dyDescent="0.2">
      <c r="A18" s="5" t="s">
        <v>0</v>
      </c>
      <c r="B18" s="5" t="s">
        <v>2</v>
      </c>
      <c r="C18" s="5" t="s">
        <v>10</v>
      </c>
      <c r="D18" s="5"/>
      <c r="E18" s="23" t="s">
        <v>59</v>
      </c>
      <c r="F18" s="4">
        <f>F19+F20</f>
        <v>5820.9</v>
      </c>
      <c r="G18" s="4">
        <f t="shared" ref="G18:Z18" si="5">G19+G20</f>
        <v>0</v>
      </c>
      <c r="H18" s="4">
        <f t="shared" si="5"/>
        <v>5820.9</v>
      </c>
      <c r="I18" s="4">
        <f t="shared" si="5"/>
        <v>0</v>
      </c>
      <c r="J18" s="4">
        <f t="shared" si="5"/>
        <v>0</v>
      </c>
      <c r="K18" s="4">
        <f t="shared" si="5"/>
        <v>0</v>
      </c>
      <c r="L18" s="4">
        <f t="shared" si="5"/>
        <v>5820.9</v>
      </c>
      <c r="M18" s="4">
        <f t="shared" si="5"/>
        <v>0</v>
      </c>
      <c r="N18" s="4">
        <f t="shared" si="5"/>
        <v>5820.9</v>
      </c>
      <c r="O18" s="4">
        <f t="shared" si="5"/>
        <v>5552.2999999999993</v>
      </c>
      <c r="P18" s="4">
        <f t="shared" si="5"/>
        <v>0</v>
      </c>
      <c r="Q18" s="4">
        <f t="shared" si="5"/>
        <v>5552.2999999999993</v>
      </c>
      <c r="R18" s="4">
        <f t="shared" si="5"/>
        <v>0</v>
      </c>
      <c r="S18" s="4">
        <f t="shared" si="5"/>
        <v>5552.2999999999993</v>
      </c>
      <c r="T18" s="4">
        <f t="shared" si="5"/>
        <v>0</v>
      </c>
      <c r="U18" s="4">
        <f t="shared" si="5"/>
        <v>5552.2999999999993</v>
      </c>
      <c r="V18" s="4">
        <f t="shared" si="5"/>
        <v>5552.2999999999993</v>
      </c>
      <c r="W18" s="4">
        <f t="shared" si="5"/>
        <v>0</v>
      </c>
      <c r="X18" s="4">
        <f t="shared" si="5"/>
        <v>5552.2999999999993</v>
      </c>
      <c r="Y18" s="4">
        <f t="shared" si="5"/>
        <v>0</v>
      </c>
      <c r="Z18" s="4">
        <f t="shared" si="5"/>
        <v>5552.2999999999993</v>
      </c>
      <c r="AA18" s="82"/>
    </row>
    <row r="19" spans="1:27" ht="63" hidden="1" outlineLevel="7" x14ac:dyDescent="0.2">
      <c r="A19" s="13" t="s">
        <v>0</v>
      </c>
      <c r="B19" s="13" t="s">
        <v>2</v>
      </c>
      <c r="C19" s="13" t="s">
        <v>10</v>
      </c>
      <c r="D19" s="13" t="s">
        <v>8</v>
      </c>
      <c r="E19" s="18" t="s">
        <v>9</v>
      </c>
      <c r="F19" s="8">
        <v>5342.5</v>
      </c>
      <c r="G19" s="8"/>
      <c r="H19" s="8">
        <f t="shared" ref="H19:H20" si="6">SUM(F19:G19)</f>
        <v>5342.5</v>
      </c>
      <c r="I19" s="8"/>
      <c r="J19" s="8"/>
      <c r="K19" s="8"/>
      <c r="L19" s="8">
        <f t="shared" ref="L19:L20" si="7">SUM(H19:K19)</f>
        <v>5342.5</v>
      </c>
      <c r="M19" s="8"/>
      <c r="N19" s="8">
        <f>SUM(L19:M19)</f>
        <v>5342.5</v>
      </c>
      <c r="O19" s="8">
        <v>5073.8999999999996</v>
      </c>
      <c r="P19" s="8"/>
      <c r="Q19" s="8">
        <f t="shared" ref="Q19:Q20" si="8">SUM(O19:P19)</f>
        <v>5073.8999999999996</v>
      </c>
      <c r="R19" s="8"/>
      <c r="S19" s="8">
        <f t="shared" ref="S19:S20" si="9">SUM(Q19:R19)</f>
        <v>5073.8999999999996</v>
      </c>
      <c r="T19" s="8"/>
      <c r="U19" s="8">
        <f>SUM(S19:T19)</f>
        <v>5073.8999999999996</v>
      </c>
      <c r="V19" s="8">
        <v>5073.8999999999996</v>
      </c>
      <c r="W19" s="8"/>
      <c r="X19" s="8">
        <f t="shared" ref="X19:X20" si="10">SUM(V19:W19)</f>
        <v>5073.8999999999996</v>
      </c>
      <c r="Y19" s="8"/>
      <c r="Z19" s="8">
        <f t="shared" ref="Z19:Z20" si="11">SUM(X19:Y19)</f>
        <v>5073.8999999999996</v>
      </c>
      <c r="AA19" s="82"/>
    </row>
    <row r="20" spans="1:27" ht="31.5" hidden="1" outlineLevel="7" x14ac:dyDescent="0.2">
      <c r="A20" s="13" t="s">
        <v>0</v>
      </c>
      <c r="B20" s="13" t="s">
        <v>2</v>
      </c>
      <c r="C20" s="13" t="s">
        <v>10</v>
      </c>
      <c r="D20" s="13" t="s">
        <v>11</v>
      </c>
      <c r="E20" s="18" t="s">
        <v>12</v>
      </c>
      <c r="F20" s="8">
        <v>478.4</v>
      </c>
      <c r="G20" s="8"/>
      <c r="H20" s="8">
        <f t="shared" si="6"/>
        <v>478.4</v>
      </c>
      <c r="I20" s="8"/>
      <c r="J20" s="8"/>
      <c r="K20" s="8"/>
      <c r="L20" s="8">
        <f t="shared" si="7"/>
        <v>478.4</v>
      </c>
      <c r="M20" s="8"/>
      <c r="N20" s="8">
        <f>SUM(L20:M20)</f>
        <v>478.4</v>
      </c>
      <c r="O20" s="8">
        <v>478.4</v>
      </c>
      <c r="P20" s="8"/>
      <c r="Q20" s="8">
        <f t="shared" si="8"/>
        <v>478.4</v>
      </c>
      <c r="R20" s="8"/>
      <c r="S20" s="8">
        <f t="shared" si="9"/>
        <v>478.4</v>
      </c>
      <c r="T20" s="8"/>
      <c r="U20" s="8">
        <f>SUM(S20:T20)</f>
        <v>478.4</v>
      </c>
      <c r="V20" s="8">
        <v>478.4</v>
      </c>
      <c r="W20" s="8"/>
      <c r="X20" s="8">
        <f t="shared" si="10"/>
        <v>478.4</v>
      </c>
      <c r="Y20" s="8"/>
      <c r="Z20" s="8">
        <f t="shared" si="11"/>
        <v>478.4</v>
      </c>
      <c r="AA20" s="82"/>
    </row>
    <row r="21" spans="1:27" ht="31.5" hidden="1" outlineLevel="3" x14ac:dyDescent="0.2">
      <c r="A21" s="5" t="s">
        <v>0</v>
      </c>
      <c r="B21" s="5" t="s">
        <v>2</v>
      </c>
      <c r="C21" s="5" t="s">
        <v>13</v>
      </c>
      <c r="D21" s="5"/>
      <c r="E21" s="23" t="s">
        <v>14</v>
      </c>
      <c r="F21" s="4">
        <f t="shared" ref="F21:Z21" si="12">F22</f>
        <v>15</v>
      </c>
      <c r="G21" s="4">
        <f t="shared" si="12"/>
        <v>0</v>
      </c>
      <c r="H21" s="4">
        <f t="shared" si="12"/>
        <v>15</v>
      </c>
      <c r="I21" s="4">
        <f t="shared" si="12"/>
        <v>0</v>
      </c>
      <c r="J21" s="4">
        <f t="shared" si="12"/>
        <v>0</v>
      </c>
      <c r="K21" s="4">
        <f t="shared" si="12"/>
        <v>0</v>
      </c>
      <c r="L21" s="4">
        <f t="shared" si="12"/>
        <v>15</v>
      </c>
      <c r="M21" s="4">
        <f t="shared" si="12"/>
        <v>0</v>
      </c>
      <c r="N21" s="4">
        <f t="shared" si="12"/>
        <v>15</v>
      </c>
      <c r="O21" s="4">
        <f t="shared" si="12"/>
        <v>15</v>
      </c>
      <c r="P21" s="4">
        <f t="shared" si="12"/>
        <v>0</v>
      </c>
      <c r="Q21" s="4">
        <f t="shared" si="12"/>
        <v>15</v>
      </c>
      <c r="R21" s="4">
        <f t="shared" si="12"/>
        <v>0</v>
      </c>
      <c r="S21" s="4">
        <f t="shared" si="12"/>
        <v>15</v>
      </c>
      <c r="T21" s="4">
        <f t="shared" si="12"/>
        <v>0</v>
      </c>
      <c r="U21" s="4">
        <f t="shared" si="12"/>
        <v>15</v>
      </c>
      <c r="V21" s="4">
        <f t="shared" si="12"/>
        <v>15</v>
      </c>
      <c r="W21" s="4">
        <f t="shared" si="12"/>
        <v>0</v>
      </c>
      <c r="X21" s="4">
        <f t="shared" si="12"/>
        <v>15</v>
      </c>
      <c r="Y21" s="4">
        <f t="shared" si="12"/>
        <v>0</v>
      </c>
      <c r="Z21" s="4">
        <f t="shared" si="12"/>
        <v>15</v>
      </c>
      <c r="AA21" s="82"/>
    </row>
    <row r="22" spans="1:27" ht="31.5" hidden="1" outlineLevel="7" x14ac:dyDescent="0.2">
      <c r="A22" s="13" t="s">
        <v>0</v>
      </c>
      <c r="B22" s="13" t="s">
        <v>2</v>
      </c>
      <c r="C22" s="13" t="s">
        <v>13</v>
      </c>
      <c r="D22" s="13" t="s">
        <v>11</v>
      </c>
      <c r="E22" s="18" t="s">
        <v>12</v>
      </c>
      <c r="F22" s="8">
        <v>15</v>
      </c>
      <c r="G22" s="8"/>
      <c r="H22" s="8">
        <f>SUM(F22:G22)</f>
        <v>15</v>
      </c>
      <c r="I22" s="8"/>
      <c r="J22" s="8"/>
      <c r="K22" s="8"/>
      <c r="L22" s="8">
        <f>SUM(H22:K22)</f>
        <v>15</v>
      </c>
      <c r="M22" s="8"/>
      <c r="N22" s="8">
        <f>SUM(L22:M22)</f>
        <v>15</v>
      </c>
      <c r="O22" s="8">
        <v>15</v>
      </c>
      <c r="P22" s="8"/>
      <c r="Q22" s="8">
        <f>SUM(O22:P22)</f>
        <v>15</v>
      </c>
      <c r="R22" s="8"/>
      <c r="S22" s="8">
        <f>SUM(Q22:R22)</f>
        <v>15</v>
      </c>
      <c r="T22" s="8"/>
      <c r="U22" s="8">
        <f>SUM(S22:T22)</f>
        <v>15</v>
      </c>
      <c r="V22" s="8">
        <v>15</v>
      </c>
      <c r="W22" s="8"/>
      <c r="X22" s="8">
        <f>SUM(V22:W22)</f>
        <v>15</v>
      </c>
      <c r="Y22" s="8"/>
      <c r="Z22" s="8">
        <f>SUM(X22:Y22)</f>
        <v>15</v>
      </c>
      <c r="AA22" s="82"/>
    </row>
    <row r="23" spans="1:27" ht="15.75" hidden="1" outlineLevel="1" x14ac:dyDescent="0.2">
      <c r="A23" s="5" t="s">
        <v>0</v>
      </c>
      <c r="B23" s="5" t="s">
        <v>15</v>
      </c>
      <c r="C23" s="5"/>
      <c r="D23" s="5"/>
      <c r="E23" s="23" t="s">
        <v>16</v>
      </c>
      <c r="F23" s="4">
        <f t="shared" ref="F23:Z25" si="13">F24</f>
        <v>36</v>
      </c>
      <c r="G23" s="4">
        <f t="shared" si="13"/>
        <v>0</v>
      </c>
      <c r="H23" s="4">
        <f t="shared" si="13"/>
        <v>36</v>
      </c>
      <c r="I23" s="4">
        <f t="shared" si="13"/>
        <v>0</v>
      </c>
      <c r="J23" s="4">
        <f t="shared" si="13"/>
        <v>0</v>
      </c>
      <c r="K23" s="4">
        <f t="shared" si="13"/>
        <v>0</v>
      </c>
      <c r="L23" s="4">
        <f t="shared" si="13"/>
        <v>36</v>
      </c>
      <c r="M23" s="4">
        <f t="shared" si="13"/>
        <v>0</v>
      </c>
      <c r="N23" s="4">
        <f t="shared" si="13"/>
        <v>36</v>
      </c>
      <c r="O23" s="4">
        <f t="shared" si="13"/>
        <v>36</v>
      </c>
      <c r="P23" s="4">
        <f t="shared" si="13"/>
        <v>0</v>
      </c>
      <c r="Q23" s="4">
        <f t="shared" si="13"/>
        <v>36</v>
      </c>
      <c r="R23" s="4">
        <f t="shared" si="13"/>
        <v>0</v>
      </c>
      <c r="S23" s="4">
        <f t="shared" si="13"/>
        <v>36</v>
      </c>
      <c r="T23" s="4">
        <f t="shared" si="13"/>
        <v>0</v>
      </c>
      <c r="U23" s="4">
        <f t="shared" si="13"/>
        <v>36</v>
      </c>
      <c r="V23" s="4">
        <f t="shared" si="13"/>
        <v>36</v>
      </c>
      <c r="W23" s="4">
        <f t="shared" si="13"/>
        <v>0</v>
      </c>
      <c r="X23" s="4">
        <f t="shared" si="13"/>
        <v>36</v>
      </c>
      <c r="Y23" s="4">
        <f t="shared" si="13"/>
        <v>0</v>
      </c>
      <c r="Z23" s="4">
        <f t="shared" si="13"/>
        <v>36</v>
      </c>
      <c r="AA23" s="82"/>
    </row>
    <row r="24" spans="1:27" ht="31.5" hidden="1" outlineLevel="2" x14ac:dyDescent="0.2">
      <c r="A24" s="5" t="s">
        <v>0</v>
      </c>
      <c r="B24" s="5" t="s">
        <v>15</v>
      </c>
      <c r="C24" s="5" t="s">
        <v>17</v>
      </c>
      <c r="D24" s="5"/>
      <c r="E24" s="23" t="s">
        <v>18</v>
      </c>
      <c r="F24" s="4">
        <f t="shared" si="13"/>
        <v>36</v>
      </c>
      <c r="G24" s="4">
        <f t="shared" si="13"/>
        <v>0</v>
      </c>
      <c r="H24" s="4">
        <f t="shared" si="13"/>
        <v>36</v>
      </c>
      <c r="I24" s="4">
        <f t="shared" si="13"/>
        <v>0</v>
      </c>
      <c r="J24" s="4">
        <f t="shared" si="13"/>
        <v>0</v>
      </c>
      <c r="K24" s="4">
        <f t="shared" si="13"/>
        <v>0</v>
      </c>
      <c r="L24" s="4">
        <f t="shared" si="13"/>
        <v>36</v>
      </c>
      <c r="M24" s="4">
        <f t="shared" si="13"/>
        <v>0</v>
      </c>
      <c r="N24" s="4">
        <f t="shared" si="13"/>
        <v>36</v>
      </c>
      <c r="O24" s="4">
        <f t="shared" si="13"/>
        <v>36</v>
      </c>
      <c r="P24" s="4">
        <f t="shared" si="13"/>
        <v>0</v>
      </c>
      <c r="Q24" s="4">
        <f t="shared" si="13"/>
        <v>36</v>
      </c>
      <c r="R24" s="4">
        <f t="shared" si="13"/>
        <v>0</v>
      </c>
      <c r="S24" s="4">
        <f t="shared" si="13"/>
        <v>36</v>
      </c>
      <c r="T24" s="4">
        <f t="shared" si="13"/>
        <v>0</v>
      </c>
      <c r="U24" s="4">
        <f t="shared" si="13"/>
        <v>36</v>
      </c>
      <c r="V24" s="4">
        <f t="shared" si="13"/>
        <v>36</v>
      </c>
      <c r="W24" s="4">
        <f t="shared" si="13"/>
        <v>0</v>
      </c>
      <c r="X24" s="4">
        <f t="shared" si="13"/>
        <v>36</v>
      </c>
      <c r="Y24" s="4">
        <f t="shared" si="13"/>
        <v>0</v>
      </c>
      <c r="Z24" s="4">
        <f t="shared" si="13"/>
        <v>36</v>
      </c>
      <c r="AA24" s="82"/>
    </row>
    <row r="25" spans="1:27" ht="47.25" hidden="1" outlineLevel="3" x14ac:dyDescent="0.2">
      <c r="A25" s="5" t="s">
        <v>0</v>
      </c>
      <c r="B25" s="5" t="s">
        <v>15</v>
      </c>
      <c r="C25" s="5" t="s">
        <v>19</v>
      </c>
      <c r="D25" s="5"/>
      <c r="E25" s="23" t="s">
        <v>20</v>
      </c>
      <c r="F25" s="4">
        <f t="shared" si="13"/>
        <v>36</v>
      </c>
      <c r="G25" s="4">
        <f t="shared" si="13"/>
        <v>0</v>
      </c>
      <c r="H25" s="4">
        <f t="shared" si="13"/>
        <v>36</v>
      </c>
      <c r="I25" s="4">
        <f t="shared" si="13"/>
        <v>0</v>
      </c>
      <c r="J25" s="4">
        <f t="shared" si="13"/>
        <v>0</v>
      </c>
      <c r="K25" s="4">
        <f t="shared" si="13"/>
        <v>0</v>
      </c>
      <c r="L25" s="4">
        <f t="shared" si="13"/>
        <v>36</v>
      </c>
      <c r="M25" s="4">
        <f t="shared" si="13"/>
        <v>0</v>
      </c>
      <c r="N25" s="4">
        <f t="shared" si="13"/>
        <v>36</v>
      </c>
      <c r="O25" s="4">
        <f t="shared" si="13"/>
        <v>36</v>
      </c>
      <c r="P25" s="4">
        <f t="shared" si="13"/>
        <v>0</v>
      </c>
      <c r="Q25" s="4">
        <f t="shared" si="13"/>
        <v>36</v>
      </c>
      <c r="R25" s="4">
        <f t="shared" si="13"/>
        <v>0</v>
      </c>
      <c r="S25" s="4">
        <f t="shared" si="13"/>
        <v>36</v>
      </c>
      <c r="T25" s="4">
        <f t="shared" si="13"/>
        <v>0</v>
      </c>
      <c r="U25" s="4">
        <f t="shared" si="13"/>
        <v>36</v>
      </c>
      <c r="V25" s="4">
        <f t="shared" si="13"/>
        <v>36</v>
      </c>
      <c r="W25" s="4">
        <f t="shared" si="13"/>
        <v>0</v>
      </c>
      <c r="X25" s="4">
        <f t="shared" si="13"/>
        <v>36</v>
      </c>
      <c r="Y25" s="4">
        <f t="shared" si="13"/>
        <v>0</v>
      </c>
      <c r="Z25" s="4">
        <f t="shared" si="13"/>
        <v>36</v>
      </c>
      <c r="AA25" s="82"/>
    </row>
    <row r="26" spans="1:27" ht="31.5" hidden="1" outlineLevel="7" x14ac:dyDescent="0.2">
      <c r="A26" s="13" t="s">
        <v>0</v>
      </c>
      <c r="B26" s="13" t="s">
        <v>15</v>
      </c>
      <c r="C26" s="13" t="s">
        <v>19</v>
      </c>
      <c r="D26" s="13" t="s">
        <v>11</v>
      </c>
      <c r="E26" s="18" t="s">
        <v>12</v>
      </c>
      <c r="F26" s="8">
        <v>36</v>
      </c>
      <c r="G26" s="8"/>
      <c r="H26" s="8">
        <f>SUM(F26:G26)</f>
        <v>36</v>
      </c>
      <c r="I26" s="8"/>
      <c r="J26" s="8"/>
      <c r="K26" s="8"/>
      <c r="L26" s="8">
        <f>SUM(H26:K26)</f>
        <v>36</v>
      </c>
      <c r="M26" s="8"/>
      <c r="N26" s="8">
        <f>SUM(L26:M26)</f>
        <v>36</v>
      </c>
      <c r="O26" s="8">
        <v>36</v>
      </c>
      <c r="P26" s="8"/>
      <c r="Q26" s="8">
        <f>SUM(O26:P26)</f>
        <v>36</v>
      </c>
      <c r="R26" s="8"/>
      <c r="S26" s="8">
        <f>SUM(Q26:R26)</f>
        <v>36</v>
      </c>
      <c r="T26" s="8"/>
      <c r="U26" s="8">
        <f>SUM(S26:T26)</f>
        <v>36</v>
      </c>
      <c r="V26" s="8">
        <v>36</v>
      </c>
      <c r="W26" s="8"/>
      <c r="X26" s="8">
        <f>SUM(V26:W26)</f>
        <v>36</v>
      </c>
      <c r="Y26" s="8"/>
      <c r="Z26" s="8">
        <f>SUM(X26:Y26)</f>
        <v>36</v>
      </c>
      <c r="AA26" s="82"/>
    </row>
    <row r="27" spans="1:27" ht="15.75" hidden="1" outlineLevel="7" x14ac:dyDescent="0.2">
      <c r="A27" s="5" t="s">
        <v>0</v>
      </c>
      <c r="B27" s="5" t="s">
        <v>559</v>
      </c>
      <c r="C27" s="13"/>
      <c r="D27" s="13"/>
      <c r="E27" s="14" t="s">
        <v>543</v>
      </c>
      <c r="F27" s="4">
        <f>F28</f>
        <v>65</v>
      </c>
      <c r="G27" s="4">
        <f t="shared" ref="G27:Z27" si="14">G28</f>
        <v>0</v>
      </c>
      <c r="H27" s="4">
        <f t="shared" si="14"/>
        <v>65</v>
      </c>
      <c r="I27" s="4">
        <f t="shared" si="14"/>
        <v>0</v>
      </c>
      <c r="J27" s="4">
        <f t="shared" si="14"/>
        <v>0</v>
      </c>
      <c r="K27" s="4">
        <f t="shared" si="14"/>
        <v>0</v>
      </c>
      <c r="L27" s="4">
        <f t="shared" si="14"/>
        <v>65</v>
      </c>
      <c r="M27" s="4">
        <f t="shared" si="14"/>
        <v>0</v>
      </c>
      <c r="N27" s="4">
        <f t="shared" si="14"/>
        <v>65</v>
      </c>
      <c r="O27" s="4">
        <f t="shared" si="14"/>
        <v>65</v>
      </c>
      <c r="P27" s="4">
        <f t="shared" si="14"/>
        <v>0</v>
      </c>
      <c r="Q27" s="4">
        <f t="shared" si="14"/>
        <v>65</v>
      </c>
      <c r="R27" s="4">
        <f t="shared" si="14"/>
        <v>0</v>
      </c>
      <c r="S27" s="4">
        <f t="shared" si="14"/>
        <v>65</v>
      </c>
      <c r="T27" s="4">
        <f t="shared" si="14"/>
        <v>0</v>
      </c>
      <c r="U27" s="4">
        <f t="shared" si="14"/>
        <v>65</v>
      </c>
      <c r="V27" s="4">
        <f t="shared" si="14"/>
        <v>65</v>
      </c>
      <c r="W27" s="4">
        <f t="shared" si="14"/>
        <v>0</v>
      </c>
      <c r="X27" s="4">
        <f t="shared" si="14"/>
        <v>65</v>
      </c>
      <c r="Y27" s="4">
        <f t="shared" si="14"/>
        <v>0</v>
      </c>
      <c r="Z27" s="4">
        <f t="shared" si="14"/>
        <v>65</v>
      </c>
      <c r="AA27" s="82"/>
    </row>
    <row r="28" spans="1:27" ht="31.5" hidden="1" outlineLevel="1" x14ac:dyDescent="0.2">
      <c r="A28" s="5" t="s">
        <v>0</v>
      </c>
      <c r="B28" s="5" t="s">
        <v>21</v>
      </c>
      <c r="C28" s="5"/>
      <c r="D28" s="5"/>
      <c r="E28" s="23" t="s">
        <v>22</v>
      </c>
      <c r="F28" s="4">
        <f t="shared" ref="F28:Z30" si="15">F29</f>
        <v>65</v>
      </c>
      <c r="G28" s="4">
        <f t="shared" si="15"/>
        <v>0</v>
      </c>
      <c r="H28" s="4">
        <f t="shared" si="15"/>
        <v>65</v>
      </c>
      <c r="I28" s="4">
        <f t="shared" si="15"/>
        <v>0</v>
      </c>
      <c r="J28" s="4">
        <f t="shared" si="15"/>
        <v>0</v>
      </c>
      <c r="K28" s="4">
        <f t="shared" si="15"/>
        <v>0</v>
      </c>
      <c r="L28" s="4">
        <f t="shared" si="15"/>
        <v>65</v>
      </c>
      <c r="M28" s="4">
        <f t="shared" si="15"/>
        <v>0</v>
      </c>
      <c r="N28" s="4">
        <f t="shared" si="15"/>
        <v>65</v>
      </c>
      <c r="O28" s="4">
        <f t="shared" si="15"/>
        <v>65</v>
      </c>
      <c r="P28" s="4">
        <f t="shared" si="15"/>
        <v>0</v>
      </c>
      <c r="Q28" s="4">
        <f t="shared" si="15"/>
        <v>65</v>
      </c>
      <c r="R28" s="4">
        <f t="shared" si="15"/>
        <v>0</v>
      </c>
      <c r="S28" s="4">
        <f t="shared" si="15"/>
        <v>65</v>
      </c>
      <c r="T28" s="4">
        <f t="shared" si="15"/>
        <v>0</v>
      </c>
      <c r="U28" s="4">
        <f t="shared" si="15"/>
        <v>65</v>
      </c>
      <c r="V28" s="4">
        <f t="shared" si="15"/>
        <v>65</v>
      </c>
      <c r="W28" s="4">
        <f t="shared" si="15"/>
        <v>0</v>
      </c>
      <c r="X28" s="4">
        <f t="shared" si="15"/>
        <v>65</v>
      </c>
      <c r="Y28" s="4">
        <f t="shared" si="15"/>
        <v>0</v>
      </c>
      <c r="Z28" s="4">
        <f t="shared" si="15"/>
        <v>65</v>
      </c>
      <c r="AA28" s="82"/>
    </row>
    <row r="29" spans="1:27" ht="15.75" hidden="1" outlineLevel="2" x14ac:dyDescent="0.2">
      <c r="A29" s="5" t="s">
        <v>0</v>
      </c>
      <c r="B29" s="5" t="s">
        <v>21</v>
      </c>
      <c r="C29" s="5" t="s">
        <v>4</v>
      </c>
      <c r="D29" s="5"/>
      <c r="E29" s="23" t="s">
        <v>5</v>
      </c>
      <c r="F29" s="4">
        <f t="shared" si="15"/>
        <v>65</v>
      </c>
      <c r="G29" s="4">
        <f t="shared" si="15"/>
        <v>0</v>
      </c>
      <c r="H29" s="4">
        <f t="shared" si="15"/>
        <v>65</v>
      </c>
      <c r="I29" s="4">
        <f t="shared" si="15"/>
        <v>0</v>
      </c>
      <c r="J29" s="4">
        <f t="shared" si="15"/>
        <v>0</v>
      </c>
      <c r="K29" s="4">
        <f t="shared" si="15"/>
        <v>0</v>
      </c>
      <c r="L29" s="4">
        <f t="shared" si="15"/>
        <v>65</v>
      </c>
      <c r="M29" s="4">
        <f t="shared" si="15"/>
        <v>0</v>
      </c>
      <c r="N29" s="4">
        <f t="shared" si="15"/>
        <v>65</v>
      </c>
      <c r="O29" s="4">
        <f t="shared" si="15"/>
        <v>65</v>
      </c>
      <c r="P29" s="4">
        <f t="shared" si="15"/>
        <v>0</v>
      </c>
      <c r="Q29" s="4">
        <f t="shared" si="15"/>
        <v>65</v>
      </c>
      <c r="R29" s="4">
        <f t="shared" si="15"/>
        <v>0</v>
      </c>
      <c r="S29" s="4">
        <f t="shared" si="15"/>
        <v>65</v>
      </c>
      <c r="T29" s="4">
        <f t="shared" si="15"/>
        <v>0</v>
      </c>
      <c r="U29" s="4">
        <f t="shared" si="15"/>
        <v>65</v>
      </c>
      <c r="V29" s="4">
        <f t="shared" si="15"/>
        <v>65</v>
      </c>
      <c r="W29" s="4">
        <f t="shared" si="15"/>
        <v>0</v>
      </c>
      <c r="X29" s="4">
        <f t="shared" si="15"/>
        <v>65</v>
      </c>
      <c r="Y29" s="4">
        <f t="shared" si="15"/>
        <v>0</v>
      </c>
      <c r="Z29" s="4">
        <f t="shared" si="15"/>
        <v>65</v>
      </c>
      <c r="AA29" s="82"/>
    </row>
    <row r="30" spans="1:27" ht="15.75" hidden="1" outlineLevel="3" x14ac:dyDescent="0.2">
      <c r="A30" s="5" t="s">
        <v>0</v>
      </c>
      <c r="B30" s="5" t="s">
        <v>21</v>
      </c>
      <c r="C30" s="5" t="s">
        <v>10</v>
      </c>
      <c r="D30" s="5"/>
      <c r="E30" s="23" t="s">
        <v>59</v>
      </c>
      <c r="F30" s="4">
        <f t="shared" si="15"/>
        <v>65</v>
      </c>
      <c r="G30" s="4">
        <f t="shared" si="15"/>
        <v>0</v>
      </c>
      <c r="H30" s="4">
        <f t="shared" si="15"/>
        <v>65</v>
      </c>
      <c r="I30" s="4">
        <f t="shared" si="15"/>
        <v>0</v>
      </c>
      <c r="J30" s="4">
        <f t="shared" si="15"/>
        <v>0</v>
      </c>
      <c r="K30" s="4">
        <f t="shared" si="15"/>
        <v>0</v>
      </c>
      <c r="L30" s="4">
        <f t="shared" si="15"/>
        <v>65</v>
      </c>
      <c r="M30" s="4">
        <f t="shared" si="15"/>
        <v>0</v>
      </c>
      <c r="N30" s="4">
        <f t="shared" si="15"/>
        <v>65</v>
      </c>
      <c r="O30" s="4">
        <f t="shared" si="15"/>
        <v>65</v>
      </c>
      <c r="P30" s="4">
        <f t="shared" si="15"/>
        <v>0</v>
      </c>
      <c r="Q30" s="4">
        <f t="shared" si="15"/>
        <v>65</v>
      </c>
      <c r="R30" s="4">
        <f t="shared" si="15"/>
        <v>0</v>
      </c>
      <c r="S30" s="4">
        <f t="shared" si="15"/>
        <v>65</v>
      </c>
      <c r="T30" s="4">
        <f t="shared" si="15"/>
        <v>0</v>
      </c>
      <c r="U30" s="4">
        <f t="shared" si="15"/>
        <v>65</v>
      </c>
      <c r="V30" s="4">
        <f t="shared" si="15"/>
        <v>65</v>
      </c>
      <c r="W30" s="4">
        <f t="shared" si="15"/>
        <v>0</v>
      </c>
      <c r="X30" s="4">
        <f t="shared" si="15"/>
        <v>65</v>
      </c>
      <c r="Y30" s="4">
        <f t="shared" si="15"/>
        <v>0</v>
      </c>
      <c r="Z30" s="4">
        <f t="shared" si="15"/>
        <v>65</v>
      </c>
      <c r="AA30" s="82"/>
    </row>
    <row r="31" spans="1:27" ht="31.5" hidden="1" outlineLevel="7" x14ac:dyDescent="0.2">
      <c r="A31" s="13" t="s">
        <v>0</v>
      </c>
      <c r="B31" s="13" t="s">
        <v>21</v>
      </c>
      <c r="C31" s="13" t="s">
        <v>10</v>
      </c>
      <c r="D31" s="13" t="s">
        <v>11</v>
      </c>
      <c r="E31" s="18" t="s">
        <v>12</v>
      </c>
      <c r="F31" s="8">
        <v>65</v>
      </c>
      <c r="G31" s="8"/>
      <c r="H31" s="8">
        <f>SUM(F31:G31)</f>
        <v>65</v>
      </c>
      <c r="I31" s="8"/>
      <c r="J31" s="8"/>
      <c r="K31" s="8"/>
      <c r="L31" s="8">
        <f>SUM(H31:K31)</f>
        <v>65</v>
      </c>
      <c r="M31" s="8"/>
      <c r="N31" s="8">
        <f>SUM(L31:M31)</f>
        <v>65</v>
      </c>
      <c r="O31" s="8">
        <v>65</v>
      </c>
      <c r="P31" s="8"/>
      <c r="Q31" s="8">
        <f>SUM(O31:P31)</f>
        <v>65</v>
      </c>
      <c r="R31" s="8"/>
      <c r="S31" s="8">
        <f>SUM(Q31:R31)</f>
        <v>65</v>
      </c>
      <c r="T31" s="8"/>
      <c r="U31" s="8">
        <f>SUM(S31:T31)</f>
        <v>65</v>
      </c>
      <c r="V31" s="8">
        <v>65</v>
      </c>
      <c r="W31" s="8"/>
      <c r="X31" s="8">
        <f>SUM(V31:W31)</f>
        <v>65</v>
      </c>
      <c r="Y31" s="8"/>
      <c r="Z31" s="8">
        <f>SUM(X31:Y31)</f>
        <v>65</v>
      </c>
      <c r="AA31" s="82"/>
    </row>
    <row r="32" spans="1:27" ht="15.75" hidden="1" outlineLevel="7" x14ac:dyDescent="0.2">
      <c r="A32" s="13"/>
      <c r="B32" s="13"/>
      <c r="C32" s="13"/>
      <c r="D32" s="13"/>
      <c r="E32" s="1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2"/>
    </row>
    <row r="33" spans="1:27" ht="15.75" hidden="1" x14ac:dyDescent="0.2">
      <c r="A33" s="5" t="s">
        <v>23</v>
      </c>
      <c r="B33" s="5"/>
      <c r="C33" s="5"/>
      <c r="D33" s="5"/>
      <c r="E33" s="23" t="s">
        <v>24</v>
      </c>
      <c r="F33" s="4">
        <f>F34+F51</f>
        <v>10936.199999999999</v>
      </c>
      <c r="G33" s="4">
        <f t="shared" ref="G33:N33" si="16">G34+G51</f>
        <v>0</v>
      </c>
      <c r="H33" s="4">
        <f t="shared" si="16"/>
        <v>10936.199999999999</v>
      </c>
      <c r="I33" s="4">
        <f t="shared" si="16"/>
        <v>0</v>
      </c>
      <c r="J33" s="4">
        <f t="shared" si="16"/>
        <v>0</v>
      </c>
      <c r="K33" s="4">
        <f t="shared" si="16"/>
        <v>0</v>
      </c>
      <c r="L33" s="4">
        <f t="shared" si="16"/>
        <v>10936.199999999999</v>
      </c>
      <c r="M33" s="4">
        <f t="shared" si="16"/>
        <v>0</v>
      </c>
      <c r="N33" s="4">
        <f t="shared" si="16"/>
        <v>10936.199999999999</v>
      </c>
      <c r="O33" s="4">
        <f>O34+O51</f>
        <v>10737.1</v>
      </c>
      <c r="P33" s="4">
        <f t="shared" ref="P33:U33" si="17">P34+P51</f>
        <v>0</v>
      </c>
      <c r="Q33" s="4">
        <f t="shared" si="17"/>
        <v>10737.1</v>
      </c>
      <c r="R33" s="4">
        <f t="shared" si="17"/>
        <v>0</v>
      </c>
      <c r="S33" s="4">
        <f t="shared" si="17"/>
        <v>10737.1</v>
      </c>
      <c r="T33" s="4">
        <f t="shared" si="17"/>
        <v>0</v>
      </c>
      <c r="U33" s="4">
        <f t="shared" si="17"/>
        <v>10737.1</v>
      </c>
      <c r="V33" s="4">
        <f>V34+V51</f>
        <v>10737.1</v>
      </c>
      <c r="W33" s="4">
        <f t="shared" ref="W33:Z33" si="18">W34+W51</f>
        <v>0</v>
      </c>
      <c r="X33" s="4">
        <f t="shared" si="18"/>
        <v>10737.1</v>
      </c>
      <c r="Y33" s="4">
        <f t="shared" si="18"/>
        <v>0</v>
      </c>
      <c r="Z33" s="4">
        <f t="shared" si="18"/>
        <v>10737.1</v>
      </c>
      <c r="AA33" s="82"/>
    </row>
    <row r="34" spans="1:27" ht="15.75" hidden="1" x14ac:dyDescent="0.2">
      <c r="A34" s="5" t="s">
        <v>23</v>
      </c>
      <c r="B34" s="5" t="s">
        <v>558</v>
      </c>
      <c r="C34" s="5"/>
      <c r="D34" s="5"/>
      <c r="E34" s="14" t="s">
        <v>542</v>
      </c>
      <c r="F34" s="4">
        <f>F35+F47</f>
        <v>10831.8</v>
      </c>
      <c r="G34" s="4">
        <f t="shared" ref="G34:N34" si="19">G35+G47</f>
        <v>0</v>
      </c>
      <c r="H34" s="4">
        <f t="shared" si="19"/>
        <v>10831.8</v>
      </c>
      <c r="I34" s="4">
        <f t="shared" si="19"/>
        <v>0</v>
      </c>
      <c r="J34" s="4">
        <f t="shared" si="19"/>
        <v>0</v>
      </c>
      <c r="K34" s="4">
        <f t="shared" si="19"/>
        <v>0</v>
      </c>
      <c r="L34" s="4">
        <f t="shared" si="19"/>
        <v>10831.8</v>
      </c>
      <c r="M34" s="4">
        <f t="shared" si="19"/>
        <v>0</v>
      </c>
      <c r="N34" s="4">
        <f t="shared" si="19"/>
        <v>10831.8</v>
      </c>
      <c r="O34" s="4">
        <f>O35+O47</f>
        <v>10632.7</v>
      </c>
      <c r="P34" s="4">
        <f t="shared" ref="P34:U34" si="20">P35+P47</f>
        <v>0</v>
      </c>
      <c r="Q34" s="4">
        <f t="shared" si="20"/>
        <v>10632.7</v>
      </c>
      <c r="R34" s="4">
        <f t="shared" si="20"/>
        <v>0</v>
      </c>
      <c r="S34" s="4">
        <f t="shared" si="20"/>
        <v>10632.7</v>
      </c>
      <c r="T34" s="4">
        <f t="shared" si="20"/>
        <v>0</v>
      </c>
      <c r="U34" s="4">
        <f t="shared" si="20"/>
        <v>10632.7</v>
      </c>
      <c r="V34" s="4">
        <f>V35+V47</f>
        <v>10632.7</v>
      </c>
      <c r="W34" s="4">
        <f t="shared" ref="W34:Z34" si="21">W35+W47</f>
        <v>0</v>
      </c>
      <c r="X34" s="4">
        <f t="shared" si="21"/>
        <v>10632.7</v>
      </c>
      <c r="Y34" s="4">
        <f t="shared" si="21"/>
        <v>0</v>
      </c>
      <c r="Z34" s="4">
        <f t="shared" si="21"/>
        <v>10632.7</v>
      </c>
      <c r="AA34" s="82"/>
    </row>
    <row r="35" spans="1:27" ht="47.25" hidden="1" outlineLevel="1" x14ac:dyDescent="0.2">
      <c r="A35" s="5" t="s">
        <v>23</v>
      </c>
      <c r="B35" s="5" t="s">
        <v>25</v>
      </c>
      <c r="C35" s="5"/>
      <c r="D35" s="5"/>
      <c r="E35" s="23" t="s">
        <v>26</v>
      </c>
      <c r="F35" s="4">
        <f>F36</f>
        <v>9685.7999999999993</v>
      </c>
      <c r="G35" s="4">
        <f t="shared" ref="G35:Z35" si="22">G36</f>
        <v>0</v>
      </c>
      <c r="H35" s="4">
        <f t="shared" si="22"/>
        <v>9685.7999999999993</v>
      </c>
      <c r="I35" s="4">
        <f t="shared" si="22"/>
        <v>0</v>
      </c>
      <c r="J35" s="4">
        <f t="shared" si="22"/>
        <v>0</v>
      </c>
      <c r="K35" s="4">
        <f t="shared" si="22"/>
        <v>0</v>
      </c>
      <c r="L35" s="4">
        <f t="shared" si="22"/>
        <v>9685.7999999999993</v>
      </c>
      <c r="M35" s="4">
        <f t="shared" si="22"/>
        <v>0</v>
      </c>
      <c r="N35" s="4">
        <f t="shared" si="22"/>
        <v>9685.7999999999993</v>
      </c>
      <c r="O35" s="4">
        <f t="shared" si="22"/>
        <v>9486.7000000000007</v>
      </c>
      <c r="P35" s="4">
        <f t="shared" si="22"/>
        <v>0</v>
      </c>
      <c r="Q35" s="4">
        <f t="shared" si="22"/>
        <v>9486.7000000000007</v>
      </c>
      <c r="R35" s="4">
        <f t="shared" si="22"/>
        <v>0</v>
      </c>
      <c r="S35" s="4">
        <f t="shared" si="22"/>
        <v>9486.7000000000007</v>
      </c>
      <c r="T35" s="4">
        <f t="shared" si="22"/>
        <v>0</v>
      </c>
      <c r="U35" s="4">
        <f t="shared" si="22"/>
        <v>9486.7000000000007</v>
      </c>
      <c r="V35" s="4">
        <f t="shared" si="22"/>
        <v>9486.7000000000007</v>
      </c>
      <c r="W35" s="4">
        <f t="shared" si="22"/>
        <v>0</v>
      </c>
      <c r="X35" s="4">
        <f t="shared" si="22"/>
        <v>9486.7000000000007</v>
      </c>
      <c r="Y35" s="4">
        <f t="shared" si="22"/>
        <v>0</v>
      </c>
      <c r="Z35" s="4">
        <f t="shared" si="22"/>
        <v>9486.7000000000007</v>
      </c>
      <c r="AA35" s="82"/>
    </row>
    <row r="36" spans="1:27" ht="15.75" hidden="1" outlineLevel="2" x14ac:dyDescent="0.2">
      <c r="A36" s="5" t="s">
        <v>23</v>
      </c>
      <c r="B36" s="5" t="s">
        <v>25</v>
      </c>
      <c r="C36" s="5" t="s">
        <v>4</v>
      </c>
      <c r="D36" s="5"/>
      <c r="E36" s="23" t="s">
        <v>5</v>
      </c>
      <c r="F36" s="4">
        <f>F37+F41+F43+F45</f>
        <v>9685.7999999999993</v>
      </c>
      <c r="G36" s="4">
        <f t="shared" ref="G36:N36" si="23">G37+G41+G43+G45</f>
        <v>0</v>
      </c>
      <c r="H36" s="4">
        <f t="shared" si="23"/>
        <v>9685.7999999999993</v>
      </c>
      <c r="I36" s="4">
        <f t="shared" si="23"/>
        <v>0</v>
      </c>
      <c r="J36" s="4">
        <f t="shared" si="23"/>
        <v>0</v>
      </c>
      <c r="K36" s="4">
        <f t="shared" si="23"/>
        <v>0</v>
      </c>
      <c r="L36" s="4">
        <f t="shared" si="23"/>
        <v>9685.7999999999993</v>
      </c>
      <c r="M36" s="4">
        <f t="shared" si="23"/>
        <v>0</v>
      </c>
      <c r="N36" s="4">
        <f t="shared" si="23"/>
        <v>9685.7999999999993</v>
      </c>
      <c r="O36" s="4">
        <f>O37+O41+O43+O45</f>
        <v>9486.7000000000007</v>
      </c>
      <c r="P36" s="4">
        <f t="shared" ref="P36:U36" si="24">P37+P41+P43+P45</f>
        <v>0</v>
      </c>
      <c r="Q36" s="4">
        <f t="shared" si="24"/>
        <v>9486.7000000000007</v>
      </c>
      <c r="R36" s="4">
        <f t="shared" si="24"/>
        <v>0</v>
      </c>
      <c r="S36" s="4">
        <f t="shared" si="24"/>
        <v>9486.7000000000007</v>
      </c>
      <c r="T36" s="4">
        <f t="shared" si="24"/>
        <v>0</v>
      </c>
      <c r="U36" s="4">
        <f t="shared" si="24"/>
        <v>9486.7000000000007</v>
      </c>
      <c r="V36" s="4">
        <f>V37+V41+V43+V45</f>
        <v>9486.7000000000007</v>
      </c>
      <c r="W36" s="4">
        <f t="shared" ref="W36:Z36" si="25">W37+W41+W43+W45</f>
        <v>0</v>
      </c>
      <c r="X36" s="4">
        <f t="shared" si="25"/>
        <v>9486.7000000000007</v>
      </c>
      <c r="Y36" s="4">
        <f t="shared" si="25"/>
        <v>0</v>
      </c>
      <c r="Z36" s="4">
        <f t="shared" si="25"/>
        <v>9486.7000000000007</v>
      </c>
      <c r="AA36" s="82"/>
    </row>
    <row r="37" spans="1:27" ht="15.75" hidden="1" outlineLevel="3" x14ac:dyDescent="0.2">
      <c r="A37" s="5" t="s">
        <v>23</v>
      </c>
      <c r="B37" s="5" t="s">
        <v>25</v>
      </c>
      <c r="C37" s="5" t="s">
        <v>10</v>
      </c>
      <c r="D37" s="5"/>
      <c r="E37" s="23" t="s">
        <v>59</v>
      </c>
      <c r="F37" s="4">
        <f>F38+F39+F40</f>
        <v>4923.2</v>
      </c>
      <c r="G37" s="4">
        <f t="shared" ref="G37:Z37" si="26">G38+G39+G40</f>
        <v>0</v>
      </c>
      <c r="H37" s="4">
        <f t="shared" si="26"/>
        <v>4923.2</v>
      </c>
      <c r="I37" s="4">
        <f t="shared" si="26"/>
        <v>0</v>
      </c>
      <c r="J37" s="4">
        <f t="shared" si="26"/>
        <v>0</v>
      </c>
      <c r="K37" s="4">
        <f t="shared" si="26"/>
        <v>0</v>
      </c>
      <c r="L37" s="4">
        <f t="shared" si="26"/>
        <v>4923.2</v>
      </c>
      <c r="M37" s="4">
        <f t="shared" si="26"/>
        <v>0</v>
      </c>
      <c r="N37" s="4">
        <f t="shared" si="26"/>
        <v>4923.2</v>
      </c>
      <c r="O37" s="4">
        <f t="shared" si="26"/>
        <v>4724.1000000000004</v>
      </c>
      <c r="P37" s="4">
        <f t="shared" si="26"/>
        <v>0</v>
      </c>
      <c r="Q37" s="4">
        <f t="shared" si="26"/>
        <v>4724.1000000000004</v>
      </c>
      <c r="R37" s="4">
        <f t="shared" si="26"/>
        <v>0</v>
      </c>
      <c r="S37" s="4">
        <f t="shared" si="26"/>
        <v>4724.1000000000004</v>
      </c>
      <c r="T37" s="4">
        <f t="shared" si="26"/>
        <v>0</v>
      </c>
      <c r="U37" s="4">
        <f t="shared" si="26"/>
        <v>4724.1000000000004</v>
      </c>
      <c r="V37" s="4">
        <f t="shared" si="26"/>
        <v>4724.1000000000004</v>
      </c>
      <c r="W37" s="4">
        <f t="shared" si="26"/>
        <v>0</v>
      </c>
      <c r="X37" s="4">
        <f t="shared" si="26"/>
        <v>4724.1000000000004</v>
      </c>
      <c r="Y37" s="4">
        <f t="shared" si="26"/>
        <v>0</v>
      </c>
      <c r="Z37" s="4">
        <f t="shared" si="26"/>
        <v>4724.1000000000004</v>
      </c>
      <c r="AA37" s="82"/>
    </row>
    <row r="38" spans="1:27" ht="63" hidden="1" outlineLevel="7" x14ac:dyDescent="0.2">
      <c r="A38" s="13" t="s">
        <v>23</v>
      </c>
      <c r="B38" s="13" t="s">
        <v>25</v>
      </c>
      <c r="C38" s="13" t="s">
        <v>10</v>
      </c>
      <c r="D38" s="13" t="s">
        <v>8</v>
      </c>
      <c r="E38" s="18" t="s">
        <v>9</v>
      </c>
      <c r="F38" s="8">
        <v>3960.5</v>
      </c>
      <c r="G38" s="8"/>
      <c r="H38" s="8">
        <f t="shared" ref="H38:H40" si="27">SUM(F38:G38)</f>
        <v>3960.5</v>
      </c>
      <c r="I38" s="8"/>
      <c r="J38" s="8"/>
      <c r="K38" s="8"/>
      <c r="L38" s="8">
        <f t="shared" ref="L38:L40" si="28">SUM(H38:K38)</f>
        <v>3960.5</v>
      </c>
      <c r="M38" s="8"/>
      <c r="N38" s="8">
        <f>SUM(L38:M38)</f>
        <v>3960.5</v>
      </c>
      <c r="O38" s="8">
        <v>3761.4</v>
      </c>
      <c r="P38" s="8"/>
      <c r="Q38" s="8">
        <f t="shared" ref="Q38:Q40" si="29">SUM(O38:P38)</f>
        <v>3761.4</v>
      </c>
      <c r="R38" s="8"/>
      <c r="S38" s="8">
        <f t="shared" ref="S38:S40" si="30">SUM(Q38:R38)</f>
        <v>3761.4</v>
      </c>
      <c r="T38" s="8"/>
      <c r="U38" s="8">
        <f>SUM(S38:T38)</f>
        <v>3761.4</v>
      </c>
      <c r="V38" s="8">
        <v>3761.4</v>
      </c>
      <c r="W38" s="8"/>
      <c r="X38" s="8">
        <f t="shared" ref="X38:X40" si="31">SUM(V38:W38)</f>
        <v>3761.4</v>
      </c>
      <c r="Y38" s="8"/>
      <c r="Z38" s="8">
        <f t="shared" ref="Z38:Z40" si="32">SUM(X38:Y38)</f>
        <v>3761.4</v>
      </c>
      <c r="AA38" s="82"/>
    </row>
    <row r="39" spans="1:27" ht="31.5" hidden="1" outlineLevel="7" x14ac:dyDescent="0.2">
      <c r="A39" s="13" t="s">
        <v>23</v>
      </c>
      <c r="B39" s="13" t="s">
        <v>25</v>
      </c>
      <c r="C39" s="13" t="s">
        <v>10</v>
      </c>
      <c r="D39" s="13" t="s">
        <v>11</v>
      </c>
      <c r="E39" s="18" t="s">
        <v>12</v>
      </c>
      <c r="F39" s="8">
        <v>959.9</v>
      </c>
      <c r="G39" s="8"/>
      <c r="H39" s="8">
        <f t="shared" si="27"/>
        <v>959.9</v>
      </c>
      <c r="I39" s="8"/>
      <c r="J39" s="8"/>
      <c r="K39" s="8"/>
      <c r="L39" s="8">
        <f t="shared" si="28"/>
        <v>959.9</v>
      </c>
      <c r="M39" s="8"/>
      <c r="N39" s="8">
        <f>SUM(L39:M39)</f>
        <v>959.9</v>
      </c>
      <c r="O39" s="8">
        <v>959.9</v>
      </c>
      <c r="P39" s="8"/>
      <c r="Q39" s="8">
        <f t="shared" si="29"/>
        <v>959.9</v>
      </c>
      <c r="R39" s="8"/>
      <c r="S39" s="8">
        <f t="shared" si="30"/>
        <v>959.9</v>
      </c>
      <c r="T39" s="8"/>
      <c r="U39" s="8">
        <f>SUM(S39:T39)</f>
        <v>959.9</v>
      </c>
      <c r="V39" s="8">
        <v>959.9</v>
      </c>
      <c r="W39" s="8"/>
      <c r="X39" s="8">
        <f t="shared" si="31"/>
        <v>959.9</v>
      </c>
      <c r="Y39" s="8"/>
      <c r="Z39" s="8">
        <f t="shared" si="32"/>
        <v>959.9</v>
      </c>
      <c r="AA39" s="82"/>
    </row>
    <row r="40" spans="1:27" ht="15.75" hidden="1" outlineLevel="7" x14ac:dyDescent="0.2">
      <c r="A40" s="13" t="s">
        <v>23</v>
      </c>
      <c r="B40" s="13" t="s">
        <v>25</v>
      </c>
      <c r="C40" s="13" t="s">
        <v>10</v>
      </c>
      <c r="D40" s="13" t="s">
        <v>27</v>
      </c>
      <c r="E40" s="18" t="s">
        <v>28</v>
      </c>
      <c r="F40" s="8">
        <v>2.8</v>
      </c>
      <c r="G40" s="8"/>
      <c r="H40" s="8">
        <f t="shared" si="27"/>
        <v>2.8</v>
      </c>
      <c r="I40" s="8"/>
      <c r="J40" s="8"/>
      <c r="K40" s="8"/>
      <c r="L40" s="8">
        <f t="shared" si="28"/>
        <v>2.8</v>
      </c>
      <c r="M40" s="8"/>
      <c r="N40" s="8">
        <f>SUM(L40:M40)</f>
        <v>2.8</v>
      </c>
      <c r="O40" s="8">
        <v>2.8</v>
      </c>
      <c r="P40" s="8"/>
      <c r="Q40" s="8">
        <f t="shared" si="29"/>
        <v>2.8</v>
      </c>
      <c r="R40" s="8"/>
      <c r="S40" s="8">
        <f t="shared" si="30"/>
        <v>2.8</v>
      </c>
      <c r="T40" s="8"/>
      <c r="U40" s="8">
        <f>SUM(S40:T40)</f>
        <v>2.8</v>
      </c>
      <c r="V40" s="8">
        <v>2.8</v>
      </c>
      <c r="W40" s="8"/>
      <c r="X40" s="8">
        <f t="shared" si="31"/>
        <v>2.8</v>
      </c>
      <c r="Y40" s="8"/>
      <c r="Z40" s="8">
        <f t="shared" si="32"/>
        <v>2.8</v>
      </c>
      <c r="AA40" s="82"/>
    </row>
    <row r="41" spans="1:27" ht="15.75" hidden="1" outlineLevel="3" x14ac:dyDescent="0.2">
      <c r="A41" s="5" t="s">
        <v>23</v>
      </c>
      <c r="B41" s="5" t="s">
        <v>25</v>
      </c>
      <c r="C41" s="5" t="s">
        <v>29</v>
      </c>
      <c r="D41" s="5"/>
      <c r="E41" s="23" t="s">
        <v>30</v>
      </c>
      <c r="F41" s="4">
        <f>F42</f>
        <v>1978.6</v>
      </c>
      <c r="G41" s="4">
        <f t="shared" ref="G41:Z41" si="33">G42</f>
        <v>0</v>
      </c>
      <c r="H41" s="4">
        <f t="shared" si="33"/>
        <v>1978.6</v>
      </c>
      <c r="I41" s="4">
        <f t="shared" si="33"/>
        <v>0</v>
      </c>
      <c r="J41" s="4">
        <f t="shared" si="33"/>
        <v>0</v>
      </c>
      <c r="K41" s="4">
        <f t="shared" si="33"/>
        <v>0</v>
      </c>
      <c r="L41" s="4">
        <f t="shared" si="33"/>
        <v>1978.6</v>
      </c>
      <c r="M41" s="4">
        <f t="shared" si="33"/>
        <v>0</v>
      </c>
      <c r="N41" s="4">
        <f t="shared" si="33"/>
        <v>1978.6</v>
      </c>
      <c r="O41" s="4">
        <f t="shared" si="33"/>
        <v>1978.6</v>
      </c>
      <c r="P41" s="4">
        <f t="shared" si="33"/>
        <v>0</v>
      </c>
      <c r="Q41" s="4">
        <f t="shared" si="33"/>
        <v>1978.6</v>
      </c>
      <c r="R41" s="4">
        <f t="shared" si="33"/>
        <v>0</v>
      </c>
      <c r="S41" s="4">
        <f t="shared" si="33"/>
        <v>1978.6</v>
      </c>
      <c r="T41" s="4">
        <f t="shared" si="33"/>
        <v>0</v>
      </c>
      <c r="U41" s="4">
        <f t="shared" si="33"/>
        <v>1978.6</v>
      </c>
      <c r="V41" s="4">
        <f t="shared" si="33"/>
        <v>1978.6</v>
      </c>
      <c r="W41" s="4">
        <f t="shared" si="33"/>
        <v>0</v>
      </c>
      <c r="X41" s="4">
        <f t="shared" si="33"/>
        <v>1978.6</v>
      </c>
      <c r="Y41" s="4">
        <f t="shared" si="33"/>
        <v>0</v>
      </c>
      <c r="Z41" s="4">
        <f t="shared" si="33"/>
        <v>1978.6</v>
      </c>
      <c r="AA41" s="82"/>
    </row>
    <row r="42" spans="1:27" ht="63" hidden="1" outlineLevel="7" x14ac:dyDescent="0.2">
      <c r="A42" s="13" t="s">
        <v>23</v>
      </c>
      <c r="B42" s="13" t="s">
        <v>25</v>
      </c>
      <c r="C42" s="13" t="s">
        <v>29</v>
      </c>
      <c r="D42" s="13" t="s">
        <v>8</v>
      </c>
      <c r="E42" s="18" t="s">
        <v>9</v>
      </c>
      <c r="F42" s="8">
        <v>1978.6</v>
      </c>
      <c r="G42" s="8"/>
      <c r="H42" s="8">
        <f>SUM(F42:G42)</f>
        <v>1978.6</v>
      </c>
      <c r="I42" s="8"/>
      <c r="J42" s="8"/>
      <c r="K42" s="8"/>
      <c r="L42" s="8">
        <f>SUM(H42:K42)</f>
        <v>1978.6</v>
      </c>
      <c r="M42" s="8"/>
      <c r="N42" s="8">
        <f>SUM(L42:M42)</f>
        <v>1978.6</v>
      </c>
      <c r="O42" s="8">
        <v>1978.6</v>
      </c>
      <c r="P42" s="8"/>
      <c r="Q42" s="8">
        <f>SUM(O42:P42)</f>
        <v>1978.6</v>
      </c>
      <c r="R42" s="8"/>
      <c r="S42" s="8">
        <f>SUM(Q42:R42)</f>
        <v>1978.6</v>
      </c>
      <c r="T42" s="8"/>
      <c r="U42" s="8">
        <f>SUM(S42:T42)</f>
        <v>1978.6</v>
      </c>
      <c r="V42" s="8">
        <v>1978.6</v>
      </c>
      <c r="W42" s="8"/>
      <c r="X42" s="8">
        <f>SUM(V42:W42)</f>
        <v>1978.6</v>
      </c>
      <c r="Y42" s="8"/>
      <c r="Z42" s="8">
        <f>SUM(X42:Y42)</f>
        <v>1978.6</v>
      </c>
      <c r="AA42" s="82"/>
    </row>
    <row r="43" spans="1:27" ht="31.5" hidden="1" outlineLevel="3" x14ac:dyDescent="0.2">
      <c r="A43" s="5" t="s">
        <v>23</v>
      </c>
      <c r="B43" s="5" t="s">
        <v>25</v>
      </c>
      <c r="C43" s="5" t="s">
        <v>13</v>
      </c>
      <c r="D43" s="5"/>
      <c r="E43" s="23" t="s">
        <v>14</v>
      </c>
      <c r="F43" s="4">
        <f t="shared" ref="F43:Z43" si="34">F44</f>
        <v>105.6</v>
      </c>
      <c r="G43" s="4">
        <f t="shared" si="34"/>
        <v>0</v>
      </c>
      <c r="H43" s="4">
        <f t="shared" si="34"/>
        <v>105.6</v>
      </c>
      <c r="I43" s="4">
        <f t="shared" si="34"/>
        <v>0</v>
      </c>
      <c r="J43" s="4">
        <f t="shared" si="34"/>
        <v>0</v>
      </c>
      <c r="K43" s="4">
        <f t="shared" si="34"/>
        <v>0</v>
      </c>
      <c r="L43" s="4">
        <f t="shared" si="34"/>
        <v>105.6</v>
      </c>
      <c r="M43" s="4">
        <f t="shared" si="34"/>
        <v>0</v>
      </c>
      <c r="N43" s="4">
        <f t="shared" si="34"/>
        <v>105.6</v>
      </c>
      <c r="O43" s="4">
        <f t="shared" si="34"/>
        <v>105.6</v>
      </c>
      <c r="P43" s="4">
        <f t="shared" si="34"/>
        <v>0</v>
      </c>
      <c r="Q43" s="4">
        <f t="shared" si="34"/>
        <v>105.6</v>
      </c>
      <c r="R43" s="4">
        <f t="shared" si="34"/>
        <v>0</v>
      </c>
      <c r="S43" s="4">
        <f t="shared" si="34"/>
        <v>105.6</v>
      </c>
      <c r="T43" s="4">
        <f t="shared" si="34"/>
        <v>0</v>
      </c>
      <c r="U43" s="4">
        <f t="shared" si="34"/>
        <v>105.6</v>
      </c>
      <c r="V43" s="4">
        <f t="shared" si="34"/>
        <v>105.6</v>
      </c>
      <c r="W43" s="4">
        <f t="shared" si="34"/>
        <v>0</v>
      </c>
      <c r="X43" s="4">
        <f t="shared" si="34"/>
        <v>105.6</v>
      </c>
      <c r="Y43" s="4">
        <f t="shared" si="34"/>
        <v>0</v>
      </c>
      <c r="Z43" s="4">
        <f t="shared" si="34"/>
        <v>105.6</v>
      </c>
      <c r="AA43" s="82"/>
    </row>
    <row r="44" spans="1:27" ht="31.5" hidden="1" outlineLevel="7" x14ac:dyDescent="0.2">
      <c r="A44" s="13" t="s">
        <v>23</v>
      </c>
      <c r="B44" s="13" t="s">
        <v>25</v>
      </c>
      <c r="C44" s="13" t="s">
        <v>13</v>
      </c>
      <c r="D44" s="13" t="s">
        <v>11</v>
      </c>
      <c r="E44" s="18" t="s">
        <v>12</v>
      </c>
      <c r="F44" s="8">
        <v>105.6</v>
      </c>
      <c r="G44" s="8"/>
      <c r="H44" s="8">
        <f>SUM(F44:G44)</f>
        <v>105.6</v>
      </c>
      <c r="I44" s="8"/>
      <c r="J44" s="8"/>
      <c r="K44" s="8"/>
      <c r="L44" s="8">
        <f>SUM(H44:K44)</f>
        <v>105.6</v>
      </c>
      <c r="M44" s="8"/>
      <c r="N44" s="8">
        <f>SUM(L44:M44)</f>
        <v>105.6</v>
      </c>
      <c r="O44" s="8">
        <v>105.6</v>
      </c>
      <c r="P44" s="8"/>
      <c r="Q44" s="8">
        <f>SUM(O44:P44)</f>
        <v>105.6</v>
      </c>
      <c r="R44" s="8"/>
      <c r="S44" s="8">
        <f>SUM(Q44:R44)</f>
        <v>105.6</v>
      </c>
      <c r="T44" s="8"/>
      <c r="U44" s="8">
        <f>SUM(S44:T44)</f>
        <v>105.6</v>
      </c>
      <c r="V44" s="8">
        <v>105.6</v>
      </c>
      <c r="W44" s="8"/>
      <c r="X44" s="8">
        <f>SUM(V44:W44)</f>
        <v>105.6</v>
      </c>
      <c r="Y44" s="8"/>
      <c r="Z44" s="8">
        <f>SUM(X44:Y44)</f>
        <v>105.6</v>
      </c>
      <c r="AA44" s="82"/>
    </row>
    <row r="45" spans="1:27" ht="15.75" hidden="1" outlineLevel="3" x14ac:dyDescent="0.2">
      <c r="A45" s="5" t="s">
        <v>23</v>
      </c>
      <c r="B45" s="5" t="s">
        <v>25</v>
      </c>
      <c r="C45" s="5" t="s">
        <v>31</v>
      </c>
      <c r="D45" s="5"/>
      <c r="E45" s="23" t="s">
        <v>32</v>
      </c>
      <c r="F45" s="4">
        <f t="shared" ref="F45:Z45" si="35">F46</f>
        <v>2678.4</v>
      </c>
      <c r="G45" s="4">
        <f t="shared" si="35"/>
        <v>0</v>
      </c>
      <c r="H45" s="4">
        <f t="shared" si="35"/>
        <v>2678.4</v>
      </c>
      <c r="I45" s="4">
        <f t="shared" si="35"/>
        <v>0</v>
      </c>
      <c r="J45" s="4">
        <f t="shared" si="35"/>
        <v>0</v>
      </c>
      <c r="K45" s="4">
        <f t="shared" si="35"/>
        <v>0</v>
      </c>
      <c r="L45" s="4">
        <f t="shared" si="35"/>
        <v>2678.4</v>
      </c>
      <c r="M45" s="4">
        <f t="shared" si="35"/>
        <v>0</v>
      </c>
      <c r="N45" s="4">
        <f t="shared" si="35"/>
        <v>2678.4</v>
      </c>
      <c r="O45" s="4">
        <f t="shared" si="35"/>
        <v>2678.4</v>
      </c>
      <c r="P45" s="4">
        <f t="shared" si="35"/>
        <v>0</v>
      </c>
      <c r="Q45" s="4">
        <f t="shared" si="35"/>
        <v>2678.4</v>
      </c>
      <c r="R45" s="4">
        <f t="shared" si="35"/>
        <v>0</v>
      </c>
      <c r="S45" s="4">
        <f t="shared" si="35"/>
        <v>2678.4</v>
      </c>
      <c r="T45" s="4">
        <f t="shared" si="35"/>
        <v>0</v>
      </c>
      <c r="U45" s="4">
        <f t="shared" si="35"/>
        <v>2678.4</v>
      </c>
      <c r="V45" s="4">
        <f t="shared" si="35"/>
        <v>2678.4</v>
      </c>
      <c r="W45" s="4">
        <f t="shared" si="35"/>
        <v>0</v>
      </c>
      <c r="X45" s="4">
        <f t="shared" si="35"/>
        <v>2678.4</v>
      </c>
      <c r="Y45" s="4">
        <f t="shared" si="35"/>
        <v>0</v>
      </c>
      <c r="Z45" s="4">
        <f t="shared" si="35"/>
        <v>2678.4</v>
      </c>
      <c r="AA45" s="82"/>
    </row>
    <row r="46" spans="1:27" ht="15.75" hidden="1" outlineLevel="7" x14ac:dyDescent="0.2">
      <c r="A46" s="13" t="s">
        <v>23</v>
      </c>
      <c r="B46" s="13" t="s">
        <v>25</v>
      </c>
      <c r="C46" s="13" t="s">
        <v>31</v>
      </c>
      <c r="D46" s="13" t="s">
        <v>33</v>
      </c>
      <c r="E46" s="18" t="s">
        <v>34</v>
      </c>
      <c r="F46" s="8">
        <v>2678.4</v>
      </c>
      <c r="G46" s="8"/>
      <c r="H46" s="8">
        <f>SUM(F46:G46)</f>
        <v>2678.4</v>
      </c>
      <c r="I46" s="8"/>
      <c r="J46" s="8"/>
      <c r="K46" s="8"/>
      <c r="L46" s="8">
        <f>SUM(H46:K46)</f>
        <v>2678.4</v>
      </c>
      <c r="M46" s="8"/>
      <c r="N46" s="8">
        <f>SUM(L46:M46)</f>
        <v>2678.4</v>
      </c>
      <c r="O46" s="8">
        <v>2678.4</v>
      </c>
      <c r="P46" s="8"/>
      <c r="Q46" s="8">
        <f>SUM(O46:P46)</f>
        <v>2678.4</v>
      </c>
      <c r="R46" s="8"/>
      <c r="S46" s="8">
        <f>SUM(Q46:R46)</f>
        <v>2678.4</v>
      </c>
      <c r="T46" s="8"/>
      <c r="U46" s="8">
        <f>SUM(S46:T46)</f>
        <v>2678.4</v>
      </c>
      <c r="V46" s="8">
        <v>2678.4</v>
      </c>
      <c r="W46" s="8"/>
      <c r="X46" s="8">
        <f>SUM(V46:W46)</f>
        <v>2678.4</v>
      </c>
      <c r="Y46" s="8"/>
      <c r="Z46" s="8">
        <f>SUM(X46:Y46)</f>
        <v>2678.4</v>
      </c>
      <c r="AA46" s="82"/>
    </row>
    <row r="47" spans="1:27" ht="15.75" hidden="1" outlineLevel="1" x14ac:dyDescent="0.2">
      <c r="A47" s="5" t="s">
        <v>23</v>
      </c>
      <c r="B47" s="5" t="s">
        <v>15</v>
      </c>
      <c r="C47" s="5"/>
      <c r="D47" s="5"/>
      <c r="E47" s="23" t="s">
        <v>16</v>
      </c>
      <c r="F47" s="4">
        <f t="shared" ref="F47:Z49" si="36">F48</f>
        <v>1146</v>
      </c>
      <c r="G47" s="4">
        <f t="shared" si="36"/>
        <v>0</v>
      </c>
      <c r="H47" s="4">
        <f t="shared" si="36"/>
        <v>1146</v>
      </c>
      <c r="I47" s="4">
        <f t="shared" si="36"/>
        <v>0</v>
      </c>
      <c r="J47" s="4">
        <f t="shared" si="36"/>
        <v>0</v>
      </c>
      <c r="K47" s="4">
        <f t="shared" si="36"/>
        <v>0</v>
      </c>
      <c r="L47" s="4">
        <f t="shared" si="36"/>
        <v>1146</v>
      </c>
      <c r="M47" s="4">
        <f t="shared" si="36"/>
        <v>0</v>
      </c>
      <c r="N47" s="4">
        <f t="shared" si="36"/>
        <v>1146</v>
      </c>
      <c r="O47" s="4">
        <f t="shared" si="36"/>
        <v>1146</v>
      </c>
      <c r="P47" s="4">
        <f t="shared" si="36"/>
        <v>0</v>
      </c>
      <c r="Q47" s="4">
        <f t="shared" si="36"/>
        <v>1146</v>
      </c>
      <c r="R47" s="4">
        <f t="shared" si="36"/>
        <v>0</v>
      </c>
      <c r="S47" s="4">
        <f t="shared" si="36"/>
        <v>1146</v>
      </c>
      <c r="T47" s="4">
        <f t="shared" si="36"/>
        <v>0</v>
      </c>
      <c r="U47" s="4">
        <f t="shared" si="36"/>
        <v>1146</v>
      </c>
      <c r="V47" s="4">
        <f t="shared" si="36"/>
        <v>1146</v>
      </c>
      <c r="W47" s="4">
        <f t="shared" si="36"/>
        <v>0</v>
      </c>
      <c r="X47" s="4">
        <f t="shared" si="36"/>
        <v>1146</v>
      </c>
      <c r="Y47" s="4">
        <f t="shared" si="36"/>
        <v>0</v>
      </c>
      <c r="Z47" s="4">
        <f t="shared" si="36"/>
        <v>1146</v>
      </c>
      <c r="AA47" s="82"/>
    </row>
    <row r="48" spans="1:27" ht="31.5" hidden="1" outlineLevel="2" x14ac:dyDescent="0.2">
      <c r="A48" s="5" t="s">
        <v>23</v>
      </c>
      <c r="B48" s="5" t="s">
        <v>15</v>
      </c>
      <c r="C48" s="5" t="s">
        <v>17</v>
      </c>
      <c r="D48" s="5"/>
      <c r="E48" s="23" t="s">
        <v>18</v>
      </c>
      <c r="F48" s="4">
        <f t="shared" si="36"/>
        <v>1146</v>
      </c>
      <c r="G48" s="4">
        <f t="shared" si="36"/>
        <v>0</v>
      </c>
      <c r="H48" s="4">
        <f t="shared" si="36"/>
        <v>1146</v>
      </c>
      <c r="I48" s="4">
        <f t="shared" si="36"/>
        <v>0</v>
      </c>
      <c r="J48" s="4">
        <f t="shared" si="36"/>
        <v>0</v>
      </c>
      <c r="K48" s="4">
        <f t="shared" si="36"/>
        <v>0</v>
      </c>
      <c r="L48" s="4">
        <f t="shared" si="36"/>
        <v>1146</v>
      </c>
      <c r="M48" s="4">
        <f t="shared" si="36"/>
        <v>0</v>
      </c>
      <c r="N48" s="4">
        <f t="shared" si="36"/>
        <v>1146</v>
      </c>
      <c r="O48" s="4">
        <f t="shared" si="36"/>
        <v>1146</v>
      </c>
      <c r="P48" s="4">
        <f t="shared" si="36"/>
        <v>0</v>
      </c>
      <c r="Q48" s="4">
        <f t="shared" si="36"/>
        <v>1146</v>
      </c>
      <c r="R48" s="4">
        <f t="shared" si="36"/>
        <v>0</v>
      </c>
      <c r="S48" s="4">
        <f t="shared" si="36"/>
        <v>1146</v>
      </c>
      <c r="T48" s="4">
        <f t="shared" si="36"/>
        <v>0</v>
      </c>
      <c r="U48" s="4">
        <f t="shared" si="36"/>
        <v>1146</v>
      </c>
      <c r="V48" s="4">
        <f t="shared" si="36"/>
        <v>1146</v>
      </c>
      <c r="W48" s="4">
        <f t="shared" si="36"/>
        <v>0</v>
      </c>
      <c r="X48" s="4">
        <f t="shared" si="36"/>
        <v>1146</v>
      </c>
      <c r="Y48" s="4">
        <f t="shared" si="36"/>
        <v>0</v>
      </c>
      <c r="Z48" s="4">
        <f t="shared" si="36"/>
        <v>1146</v>
      </c>
      <c r="AA48" s="82"/>
    </row>
    <row r="49" spans="1:27" ht="47.25" hidden="1" outlineLevel="3" x14ac:dyDescent="0.2">
      <c r="A49" s="5" t="s">
        <v>23</v>
      </c>
      <c r="B49" s="5" t="s">
        <v>15</v>
      </c>
      <c r="C49" s="5" t="s">
        <v>19</v>
      </c>
      <c r="D49" s="5"/>
      <c r="E49" s="23" t="s">
        <v>20</v>
      </c>
      <c r="F49" s="4">
        <f t="shared" si="36"/>
        <v>1146</v>
      </c>
      <c r="G49" s="4">
        <f t="shared" si="36"/>
        <v>0</v>
      </c>
      <c r="H49" s="4">
        <f t="shared" si="36"/>
        <v>1146</v>
      </c>
      <c r="I49" s="4">
        <f t="shared" si="36"/>
        <v>0</v>
      </c>
      <c r="J49" s="4">
        <f t="shared" si="36"/>
        <v>0</v>
      </c>
      <c r="K49" s="4">
        <f t="shared" si="36"/>
        <v>0</v>
      </c>
      <c r="L49" s="4">
        <f t="shared" si="36"/>
        <v>1146</v>
      </c>
      <c r="M49" s="4">
        <f t="shared" si="36"/>
        <v>0</v>
      </c>
      <c r="N49" s="4">
        <f t="shared" si="36"/>
        <v>1146</v>
      </c>
      <c r="O49" s="4">
        <f t="shared" si="36"/>
        <v>1146</v>
      </c>
      <c r="P49" s="4">
        <f t="shared" si="36"/>
        <v>0</v>
      </c>
      <c r="Q49" s="4">
        <f t="shared" si="36"/>
        <v>1146</v>
      </c>
      <c r="R49" s="4">
        <f t="shared" si="36"/>
        <v>0</v>
      </c>
      <c r="S49" s="4">
        <f t="shared" si="36"/>
        <v>1146</v>
      </c>
      <c r="T49" s="4">
        <f t="shared" si="36"/>
        <v>0</v>
      </c>
      <c r="U49" s="4">
        <f t="shared" si="36"/>
        <v>1146</v>
      </c>
      <c r="V49" s="4">
        <f t="shared" si="36"/>
        <v>1146</v>
      </c>
      <c r="W49" s="4">
        <f t="shared" si="36"/>
        <v>0</v>
      </c>
      <c r="X49" s="4">
        <f t="shared" si="36"/>
        <v>1146</v>
      </c>
      <c r="Y49" s="4">
        <f t="shared" si="36"/>
        <v>0</v>
      </c>
      <c r="Z49" s="4">
        <f t="shared" si="36"/>
        <v>1146</v>
      </c>
      <c r="AA49" s="82"/>
    </row>
    <row r="50" spans="1:27" ht="31.5" hidden="1" outlineLevel="7" x14ac:dyDescent="0.2">
      <c r="A50" s="13" t="s">
        <v>23</v>
      </c>
      <c r="B50" s="13" t="s">
        <v>15</v>
      </c>
      <c r="C50" s="13" t="s">
        <v>19</v>
      </c>
      <c r="D50" s="13" t="s">
        <v>11</v>
      </c>
      <c r="E50" s="18" t="s">
        <v>12</v>
      </c>
      <c r="F50" s="8">
        <v>1146</v>
      </c>
      <c r="G50" s="8"/>
      <c r="H50" s="8">
        <f>SUM(F50:G50)</f>
        <v>1146</v>
      </c>
      <c r="I50" s="8"/>
      <c r="J50" s="8"/>
      <c r="K50" s="8"/>
      <c r="L50" s="8">
        <f>SUM(H50:K50)</f>
        <v>1146</v>
      </c>
      <c r="M50" s="8"/>
      <c r="N50" s="8">
        <f>SUM(L50:M50)</f>
        <v>1146</v>
      </c>
      <c r="O50" s="8">
        <v>1146</v>
      </c>
      <c r="P50" s="8"/>
      <c r="Q50" s="8">
        <f>SUM(O50:P50)</f>
        <v>1146</v>
      </c>
      <c r="R50" s="8"/>
      <c r="S50" s="8">
        <f>SUM(Q50:R50)</f>
        <v>1146</v>
      </c>
      <c r="T50" s="8"/>
      <c r="U50" s="8">
        <f>SUM(S50:T50)</f>
        <v>1146</v>
      </c>
      <c r="V50" s="8">
        <v>1146</v>
      </c>
      <c r="W50" s="8"/>
      <c r="X50" s="8">
        <f>SUM(V50:W50)</f>
        <v>1146</v>
      </c>
      <c r="Y50" s="8"/>
      <c r="Z50" s="8">
        <f>SUM(X50:Y50)</f>
        <v>1146</v>
      </c>
      <c r="AA50" s="82"/>
    </row>
    <row r="51" spans="1:27" ht="15.75" hidden="1" outlineLevel="7" x14ac:dyDescent="0.2">
      <c r="A51" s="5" t="s">
        <v>23</v>
      </c>
      <c r="B51" s="5" t="s">
        <v>559</v>
      </c>
      <c r="C51" s="13"/>
      <c r="D51" s="13"/>
      <c r="E51" s="14" t="s">
        <v>543</v>
      </c>
      <c r="F51" s="4">
        <f>F52</f>
        <v>104.4</v>
      </c>
      <c r="G51" s="4">
        <f t="shared" ref="G51:Z51" si="37">G52</f>
        <v>0</v>
      </c>
      <c r="H51" s="4">
        <f t="shared" si="37"/>
        <v>104.4</v>
      </c>
      <c r="I51" s="4">
        <f t="shared" si="37"/>
        <v>0</v>
      </c>
      <c r="J51" s="4">
        <f t="shared" si="37"/>
        <v>0</v>
      </c>
      <c r="K51" s="4">
        <f t="shared" si="37"/>
        <v>0</v>
      </c>
      <c r="L51" s="4">
        <f t="shared" si="37"/>
        <v>104.4</v>
      </c>
      <c r="M51" s="4">
        <f t="shared" si="37"/>
        <v>0</v>
      </c>
      <c r="N51" s="4">
        <f t="shared" si="37"/>
        <v>104.4</v>
      </c>
      <c r="O51" s="4">
        <f t="shared" si="37"/>
        <v>104.4</v>
      </c>
      <c r="P51" s="4">
        <f t="shared" si="37"/>
        <v>0</v>
      </c>
      <c r="Q51" s="4">
        <f t="shared" si="37"/>
        <v>104.4</v>
      </c>
      <c r="R51" s="4">
        <f t="shared" si="37"/>
        <v>0</v>
      </c>
      <c r="S51" s="4">
        <f t="shared" si="37"/>
        <v>104.4</v>
      </c>
      <c r="T51" s="4">
        <f t="shared" si="37"/>
        <v>0</v>
      </c>
      <c r="U51" s="4">
        <f t="shared" si="37"/>
        <v>104.4</v>
      </c>
      <c r="V51" s="4">
        <f t="shared" si="37"/>
        <v>104.4</v>
      </c>
      <c r="W51" s="4">
        <f t="shared" si="37"/>
        <v>0</v>
      </c>
      <c r="X51" s="4">
        <f t="shared" si="37"/>
        <v>104.4</v>
      </c>
      <c r="Y51" s="4">
        <f t="shared" si="37"/>
        <v>0</v>
      </c>
      <c r="Z51" s="4">
        <f t="shared" si="37"/>
        <v>104.4</v>
      </c>
      <c r="AA51" s="82"/>
    </row>
    <row r="52" spans="1:27" ht="31.5" hidden="1" outlineLevel="1" x14ac:dyDescent="0.2">
      <c r="A52" s="5" t="s">
        <v>23</v>
      </c>
      <c r="B52" s="5" t="s">
        <v>21</v>
      </c>
      <c r="C52" s="5"/>
      <c r="D52" s="5"/>
      <c r="E52" s="23" t="s">
        <v>22</v>
      </c>
      <c r="F52" s="4">
        <f t="shared" ref="F52:Z53" si="38">F53</f>
        <v>104.4</v>
      </c>
      <c r="G52" s="4">
        <f t="shared" si="38"/>
        <v>0</v>
      </c>
      <c r="H52" s="4">
        <f t="shared" si="38"/>
        <v>104.4</v>
      </c>
      <c r="I52" s="4">
        <f t="shared" si="38"/>
        <v>0</v>
      </c>
      <c r="J52" s="4">
        <f t="shared" si="38"/>
        <v>0</v>
      </c>
      <c r="K52" s="4">
        <f t="shared" si="38"/>
        <v>0</v>
      </c>
      <c r="L52" s="4">
        <f t="shared" si="38"/>
        <v>104.4</v>
      </c>
      <c r="M52" s="4">
        <f t="shared" si="38"/>
        <v>0</v>
      </c>
      <c r="N52" s="4">
        <f t="shared" si="38"/>
        <v>104.4</v>
      </c>
      <c r="O52" s="4">
        <f t="shared" si="38"/>
        <v>104.4</v>
      </c>
      <c r="P52" s="4">
        <f t="shared" si="38"/>
        <v>0</v>
      </c>
      <c r="Q52" s="4">
        <f t="shared" si="38"/>
        <v>104.4</v>
      </c>
      <c r="R52" s="4">
        <f t="shared" si="38"/>
        <v>0</v>
      </c>
      <c r="S52" s="4">
        <f t="shared" si="38"/>
        <v>104.4</v>
      </c>
      <c r="T52" s="4">
        <f t="shared" si="38"/>
        <v>0</v>
      </c>
      <c r="U52" s="4">
        <f t="shared" si="38"/>
        <v>104.4</v>
      </c>
      <c r="V52" s="4">
        <f t="shared" si="38"/>
        <v>104.4</v>
      </c>
      <c r="W52" s="4">
        <f t="shared" si="38"/>
        <v>0</v>
      </c>
      <c r="X52" s="4">
        <f t="shared" si="38"/>
        <v>104.4</v>
      </c>
      <c r="Y52" s="4">
        <f t="shared" si="38"/>
        <v>0</v>
      </c>
      <c r="Z52" s="4">
        <f t="shared" si="38"/>
        <v>104.4</v>
      </c>
      <c r="AA52" s="82"/>
    </row>
    <row r="53" spans="1:27" ht="15.75" hidden="1" outlineLevel="2" x14ac:dyDescent="0.2">
      <c r="A53" s="5" t="s">
        <v>23</v>
      </c>
      <c r="B53" s="5" t="s">
        <v>21</v>
      </c>
      <c r="C53" s="5" t="s">
        <v>4</v>
      </c>
      <c r="D53" s="5"/>
      <c r="E53" s="23" t="s">
        <v>5</v>
      </c>
      <c r="F53" s="4">
        <f>F54</f>
        <v>104.4</v>
      </c>
      <c r="G53" s="4">
        <f t="shared" si="38"/>
        <v>0</v>
      </c>
      <c r="H53" s="4">
        <f t="shared" si="38"/>
        <v>104.4</v>
      </c>
      <c r="I53" s="4">
        <f t="shared" si="38"/>
        <v>0</v>
      </c>
      <c r="J53" s="4">
        <f t="shared" si="38"/>
        <v>0</v>
      </c>
      <c r="K53" s="4">
        <f t="shared" si="38"/>
        <v>0</v>
      </c>
      <c r="L53" s="4">
        <f t="shared" si="38"/>
        <v>104.4</v>
      </c>
      <c r="M53" s="4">
        <f t="shared" si="38"/>
        <v>0</v>
      </c>
      <c r="N53" s="4">
        <f t="shared" si="38"/>
        <v>104.4</v>
      </c>
      <c r="O53" s="4">
        <f t="shared" si="38"/>
        <v>104.4</v>
      </c>
      <c r="P53" s="4">
        <f t="shared" si="38"/>
        <v>0</v>
      </c>
      <c r="Q53" s="4">
        <f t="shared" si="38"/>
        <v>104.4</v>
      </c>
      <c r="R53" s="4">
        <f t="shared" si="38"/>
        <v>0</v>
      </c>
      <c r="S53" s="4">
        <f t="shared" si="38"/>
        <v>104.4</v>
      </c>
      <c r="T53" s="4">
        <f t="shared" si="38"/>
        <v>0</v>
      </c>
      <c r="U53" s="4">
        <f t="shared" si="38"/>
        <v>104.4</v>
      </c>
      <c r="V53" s="4">
        <f t="shared" si="38"/>
        <v>104.4</v>
      </c>
      <c r="W53" s="4">
        <f t="shared" si="38"/>
        <v>0</v>
      </c>
      <c r="X53" s="4">
        <f t="shared" si="38"/>
        <v>104.4</v>
      </c>
      <c r="Y53" s="4">
        <f t="shared" si="38"/>
        <v>0</v>
      </c>
      <c r="Z53" s="4">
        <f t="shared" si="38"/>
        <v>104.4</v>
      </c>
      <c r="AA53" s="82"/>
    </row>
    <row r="54" spans="1:27" ht="15.75" hidden="1" outlineLevel="3" x14ac:dyDescent="0.2">
      <c r="A54" s="5" t="s">
        <v>23</v>
      </c>
      <c r="B54" s="5" t="s">
        <v>21</v>
      </c>
      <c r="C54" s="5" t="s">
        <v>10</v>
      </c>
      <c r="D54" s="5"/>
      <c r="E54" s="23" t="s">
        <v>59</v>
      </c>
      <c r="F54" s="4">
        <f t="shared" ref="F54:Z54" si="39">F55</f>
        <v>104.4</v>
      </c>
      <c r="G54" s="4">
        <f t="shared" si="39"/>
        <v>0</v>
      </c>
      <c r="H54" s="4">
        <f t="shared" si="39"/>
        <v>104.4</v>
      </c>
      <c r="I54" s="4">
        <f t="shared" si="39"/>
        <v>0</v>
      </c>
      <c r="J54" s="4">
        <f t="shared" si="39"/>
        <v>0</v>
      </c>
      <c r="K54" s="4">
        <f t="shared" si="39"/>
        <v>0</v>
      </c>
      <c r="L54" s="4">
        <f t="shared" si="39"/>
        <v>104.4</v>
      </c>
      <c r="M54" s="4">
        <f t="shared" si="39"/>
        <v>0</v>
      </c>
      <c r="N54" s="4">
        <f t="shared" si="39"/>
        <v>104.4</v>
      </c>
      <c r="O54" s="4">
        <f t="shared" si="39"/>
        <v>104.4</v>
      </c>
      <c r="P54" s="4">
        <f t="shared" si="39"/>
        <v>0</v>
      </c>
      <c r="Q54" s="4">
        <f t="shared" si="39"/>
        <v>104.4</v>
      </c>
      <c r="R54" s="4">
        <f t="shared" si="39"/>
        <v>0</v>
      </c>
      <c r="S54" s="4">
        <f t="shared" si="39"/>
        <v>104.4</v>
      </c>
      <c r="T54" s="4">
        <f t="shared" si="39"/>
        <v>0</v>
      </c>
      <c r="U54" s="4">
        <f t="shared" si="39"/>
        <v>104.4</v>
      </c>
      <c r="V54" s="4">
        <f t="shared" si="39"/>
        <v>104.4</v>
      </c>
      <c r="W54" s="4">
        <f t="shared" si="39"/>
        <v>0</v>
      </c>
      <c r="X54" s="4">
        <f t="shared" si="39"/>
        <v>104.4</v>
      </c>
      <c r="Y54" s="4">
        <f t="shared" si="39"/>
        <v>0</v>
      </c>
      <c r="Z54" s="4">
        <f t="shared" si="39"/>
        <v>104.4</v>
      </c>
      <c r="AA54" s="82"/>
    </row>
    <row r="55" spans="1:27" ht="31.5" hidden="1" outlineLevel="7" x14ac:dyDescent="0.2">
      <c r="A55" s="13" t="s">
        <v>23</v>
      </c>
      <c r="B55" s="13" t="s">
        <v>21</v>
      </c>
      <c r="C55" s="13" t="s">
        <v>10</v>
      </c>
      <c r="D55" s="13" t="s">
        <v>11</v>
      </c>
      <c r="E55" s="18" t="s">
        <v>12</v>
      </c>
      <c r="F55" s="8">
        <v>104.4</v>
      </c>
      <c r="G55" s="8"/>
      <c r="H55" s="8">
        <f>SUM(F55:G55)</f>
        <v>104.4</v>
      </c>
      <c r="I55" s="8"/>
      <c r="J55" s="8"/>
      <c r="K55" s="8"/>
      <c r="L55" s="8">
        <f>SUM(H55:K55)</f>
        <v>104.4</v>
      </c>
      <c r="M55" s="8"/>
      <c r="N55" s="8">
        <f>SUM(L55:M55)</f>
        <v>104.4</v>
      </c>
      <c r="O55" s="8">
        <v>104.4</v>
      </c>
      <c r="P55" s="8"/>
      <c r="Q55" s="8">
        <f>SUM(O55:P55)</f>
        <v>104.4</v>
      </c>
      <c r="R55" s="8"/>
      <c r="S55" s="8">
        <f>SUM(Q55:R55)</f>
        <v>104.4</v>
      </c>
      <c r="T55" s="8"/>
      <c r="U55" s="8">
        <f>SUM(S55:T55)</f>
        <v>104.4</v>
      </c>
      <c r="V55" s="8">
        <v>104.4</v>
      </c>
      <c r="W55" s="8"/>
      <c r="X55" s="8">
        <f>SUM(V55:W55)</f>
        <v>104.4</v>
      </c>
      <c r="Y55" s="8"/>
      <c r="Z55" s="8">
        <f>SUM(X55:Y55)</f>
        <v>104.4</v>
      </c>
      <c r="AA55" s="82"/>
    </row>
    <row r="56" spans="1:27" ht="15.75" hidden="1" outlineLevel="7" x14ac:dyDescent="0.2">
      <c r="A56" s="13"/>
      <c r="B56" s="13"/>
      <c r="C56" s="13"/>
      <c r="D56" s="13"/>
      <c r="E56" s="1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2"/>
    </row>
    <row r="57" spans="1:27" ht="15.75" x14ac:dyDescent="0.2">
      <c r="A57" s="5" t="s">
        <v>35</v>
      </c>
      <c r="B57" s="5"/>
      <c r="C57" s="5"/>
      <c r="D57" s="5"/>
      <c r="E57" s="23" t="s">
        <v>36</v>
      </c>
      <c r="F57" s="4" t="e">
        <f t="shared" ref="F57:Z57" si="40">F58+F157+F198+F270+F388+F400+F439+F446+F509</f>
        <v>#REF!</v>
      </c>
      <c r="G57" s="4" t="e">
        <f t="shared" si="40"/>
        <v>#REF!</v>
      </c>
      <c r="H57" s="4">
        <f t="shared" si="40"/>
        <v>1147516.3404399999</v>
      </c>
      <c r="I57" s="4">
        <f t="shared" si="40"/>
        <v>-44879.29825</v>
      </c>
      <c r="J57" s="4">
        <f t="shared" si="40"/>
        <v>208008.44777</v>
      </c>
      <c r="K57" s="4">
        <f t="shared" si="40"/>
        <v>103.69905</v>
      </c>
      <c r="L57" s="4">
        <f t="shared" si="40"/>
        <v>1310749.1890099999</v>
      </c>
      <c r="M57" s="4">
        <f t="shared" si="40"/>
        <v>63485.056400000001</v>
      </c>
      <c r="N57" s="4">
        <f t="shared" si="40"/>
        <v>1374234.24541</v>
      </c>
      <c r="O57" s="4">
        <f t="shared" si="40"/>
        <v>1083971.8699999999</v>
      </c>
      <c r="P57" s="4">
        <f t="shared" si="40"/>
        <v>-4746.6000000000004</v>
      </c>
      <c r="Q57" s="4">
        <f t="shared" si="40"/>
        <v>1079225.2699999998</v>
      </c>
      <c r="R57" s="4">
        <f t="shared" si="40"/>
        <v>-4475.8178400000006</v>
      </c>
      <c r="S57" s="4">
        <f t="shared" si="40"/>
        <v>1074749.4521599999</v>
      </c>
      <c r="T57" s="4">
        <f t="shared" si="40"/>
        <v>1240</v>
      </c>
      <c r="U57" s="4">
        <f t="shared" si="40"/>
        <v>1075989.4521599999</v>
      </c>
      <c r="V57" s="4">
        <f t="shared" si="40"/>
        <v>863808.66999999993</v>
      </c>
      <c r="W57" s="4">
        <f t="shared" si="40"/>
        <v>30.7</v>
      </c>
      <c r="X57" s="4">
        <f t="shared" si="40"/>
        <v>863839.36999999988</v>
      </c>
      <c r="Y57" s="4">
        <f t="shared" si="40"/>
        <v>12316.578160000001</v>
      </c>
      <c r="Z57" s="4">
        <f t="shared" si="40"/>
        <v>876155.94816000003</v>
      </c>
      <c r="AA57" s="82"/>
    </row>
    <row r="58" spans="1:27" ht="15.75" collapsed="1" x14ac:dyDescent="0.2">
      <c r="A58" s="5" t="s">
        <v>35</v>
      </c>
      <c r="B58" s="5" t="s">
        <v>558</v>
      </c>
      <c r="C58" s="5"/>
      <c r="D58" s="5"/>
      <c r="E58" s="14" t="s">
        <v>542</v>
      </c>
      <c r="F58" s="4">
        <f>F59+F63+F92+F98+F102</f>
        <v>250311.32625000001</v>
      </c>
      <c r="G58" s="4">
        <f t="shared" ref="G58:Z58" si="41">G59+G63+G92+G98+G102</f>
        <v>-10331.704259999999</v>
      </c>
      <c r="H58" s="4">
        <f t="shared" si="41"/>
        <v>239979.62198999999</v>
      </c>
      <c r="I58" s="4">
        <f t="shared" si="41"/>
        <v>-41138.199990000001</v>
      </c>
      <c r="J58" s="4">
        <f t="shared" si="41"/>
        <v>0</v>
      </c>
      <c r="K58" s="4">
        <f t="shared" si="41"/>
        <v>-152.30059</v>
      </c>
      <c r="L58" s="4">
        <f t="shared" si="41"/>
        <v>198689.12140999996</v>
      </c>
      <c r="M58" s="4">
        <f t="shared" si="41"/>
        <v>15149.50524</v>
      </c>
      <c r="N58" s="4">
        <f t="shared" si="41"/>
        <v>213838.62664999996</v>
      </c>
      <c r="O58" s="4">
        <f t="shared" si="41"/>
        <v>294917.34999999998</v>
      </c>
      <c r="P58" s="4">
        <f t="shared" si="41"/>
        <v>30.9</v>
      </c>
      <c r="Q58" s="4">
        <f t="shared" si="41"/>
        <v>294948.25</v>
      </c>
      <c r="R58" s="4">
        <f t="shared" si="41"/>
        <v>0</v>
      </c>
      <c r="S58" s="4">
        <f t="shared" si="41"/>
        <v>294948.25</v>
      </c>
      <c r="T58" s="4">
        <f t="shared" si="41"/>
        <v>1240</v>
      </c>
      <c r="U58" s="4">
        <f t="shared" si="41"/>
        <v>296188.25</v>
      </c>
      <c r="V58" s="4">
        <f t="shared" si="41"/>
        <v>291692</v>
      </c>
      <c r="W58" s="4">
        <f t="shared" si="41"/>
        <v>30.7</v>
      </c>
      <c r="X58" s="4">
        <f t="shared" si="41"/>
        <v>291722.69999999995</v>
      </c>
      <c r="Y58" s="4">
        <f t="shared" si="41"/>
        <v>0</v>
      </c>
      <c r="Z58" s="4">
        <f t="shared" si="41"/>
        <v>291722.69999999995</v>
      </c>
      <c r="AA58" s="82"/>
    </row>
    <row r="59" spans="1:27" ht="31.5" hidden="1" outlineLevel="1" x14ac:dyDescent="0.2">
      <c r="A59" s="5" t="s">
        <v>35</v>
      </c>
      <c r="B59" s="5" t="s">
        <v>37</v>
      </c>
      <c r="C59" s="5"/>
      <c r="D59" s="5"/>
      <c r="E59" s="23" t="s">
        <v>38</v>
      </c>
      <c r="F59" s="4">
        <f t="shared" ref="F59:Z60" si="42">F60</f>
        <v>3453.9</v>
      </c>
      <c r="G59" s="4">
        <f t="shared" si="42"/>
        <v>0</v>
      </c>
      <c r="H59" s="4">
        <f t="shared" si="42"/>
        <v>3453.9</v>
      </c>
      <c r="I59" s="4">
        <f t="shared" si="42"/>
        <v>0</v>
      </c>
      <c r="J59" s="4">
        <f t="shared" si="42"/>
        <v>0</v>
      </c>
      <c r="K59" s="4">
        <f t="shared" si="42"/>
        <v>0</v>
      </c>
      <c r="L59" s="4">
        <f t="shared" si="42"/>
        <v>3453.9</v>
      </c>
      <c r="M59" s="4">
        <f t="shared" si="42"/>
        <v>0</v>
      </c>
      <c r="N59" s="4">
        <f t="shared" si="42"/>
        <v>3453.9</v>
      </c>
      <c r="O59" s="4">
        <f t="shared" si="42"/>
        <v>3280.2</v>
      </c>
      <c r="P59" s="4">
        <f t="shared" si="42"/>
        <v>0</v>
      </c>
      <c r="Q59" s="4">
        <f t="shared" si="42"/>
        <v>3280.2</v>
      </c>
      <c r="R59" s="4">
        <f t="shared" si="42"/>
        <v>0</v>
      </c>
      <c r="S59" s="4">
        <f t="shared" si="42"/>
        <v>3280.2</v>
      </c>
      <c r="T59" s="4">
        <f t="shared" si="42"/>
        <v>0</v>
      </c>
      <c r="U59" s="4">
        <f t="shared" si="42"/>
        <v>3280.2</v>
      </c>
      <c r="V59" s="4">
        <f t="shared" si="42"/>
        <v>3280.2</v>
      </c>
      <c r="W59" s="4">
        <f t="shared" si="42"/>
        <v>0</v>
      </c>
      <c r="X59" s="4">
        <f t="shared" si="42"/>
        <v>3280.2</v>
      </c>
      <c r="Y59" s="4">
        <f t="shared" si="42"/>
        <v>0</v>
      </c>
      <c r="Z59" s="4">
        <f t="shared" si="42"/>
        <v>3280.2</v>
      </c>
      <c r="AA59" s="82"/>
    </row>
    <row r="60" spans="1:27" ht="15.75" hidden="1" outlineLevel="2" x14ac:dyDescent="0.2">
      <c r="A60" s="5" t="s">
        <v>35</v>
      </c>
      <c r="B60" s="5" t="s">
        <v>37</v>
      </c>
      <c r="C60" s="5" t="s">
        <v>4</v>
      </c>
      <c r="D60" s="5"/>
      <c r="E60" s="23" t="s">
        <v>5</v>
      </c>
      <c r="F60" s="4">
        <f>F61</f>
        <v>3453.9</v>
      </c>
      <c r="G60" s="4">
        <f t="shared" si="42"/>
        <v>0</v>
      </c>
      <c r="H60" s="4">
        <f t="shared" si="42"/>
        <v>3453.9</v>
      </c>
      <c r="I60" s="4">
        <f t="shared" si="42"/>
        <v>0</v>
      </c>
      <c r="J60" s="4">
        <f t="shared" si="42"/>
        <v>0</v>
      </c>
      <c r="K60" s="4">
        <f t="shared" si="42"/>
        <v>0</v>
      </c>
      <c r="L60" s="4">
        <f t="shared" si="42"/>
        <v>3453.9</v>
      </c>
      <c r="M60" s="4">
        <f t="shared" si="42"/>
        <v>0</v>
      </c>
      <c r="N60" s="4">
        <f t="shared" si="42"/>
        <v>3453.9</v>
      </c>
      <c r="O60" s="4">
        <f t="shared" si="42"/>
        <v>3280.2</v>
      </c>
      <c r="P60" s="4">
        <f t="shared" si="42"/>
        <v>0</v>
      </c>
      <c r="Q60" s="4">
        <f t="shared" si="42"/>
        <v>3280.2</v>
      </c>
      <c r="R60" s="4">
        <f t="shared" si="42"/>
        <v>0</v>
      </c>
      <c r="S60" s="4">
        <f t="shared" si="42"/>
        <v>3280.2</v>
      </c>
      <c r="T60" s="4">
        <f t="shared" si="42"/>
        <v>0</v>
      </c>
      <c r="U60" s="4">
        <f t="shared" si="42"/>
        <v>3280.2</v>
      </c>
      <c r="V60" s="4">
        <f t="shared" si="42"/>
        <v>3280.2</v>
      </c>
      <c r="W60" s="4">
        <f t="shared" si="42"/>
        <v>0</v>
      </c>
      <c r="X60" s="4">
        <f t="shared" si="42"/>
        <v>3280.2</v>
      </c>
      <c r="Y60" s="4">
        <f t="shared" si="42"/>
        <v>0</v>
      </c>
      <c r="Z60" s="4">
        <f t="shared" si="42"/>
        <v>3280.2</v>
      </c>
      <c r="AA60" s="82"/>
    </row>
    <row r="61" spans="1:27" ht="31.5" hidden="1" outlineLevel="3" x14ac:dyDescent="0.2">
      <c r="A61" s="5" t="s">
        <v>35</v>
      </c>
      <c r="B61" s="5" t="s">
        <v>37</v>
      </c>
      <c r="C61" s="5" t="s">
        <v>39</v>
      </c>
      <c r="D61" s="5"/>
      <c r="E61" s="23" t="s">
        <v>560</v>
      </c>
      <c r="F61" s="4">
        <f t="shared" ref="F61:Z61" si="43">F62</f>
        <v>3453.9</v>
      </c>
      <c r="G61" s="4">
        <f t="shared" si="43"/>
        <v>0</v>
      </c>
      <c r="H61" s="4">
        <f t="shared" si="43"/>
        <v>3453.9</v>
      </c>
      <c r="I61" s="4">
        <f t="shared" si="43"/>
        <v>0</v>
      </c>
      <c r="J61" s="4">
        <f t="shared" si="43"/>
        <v>0</v>
      </c>
      <c r="K61" s="4">
        <f t="shared" si="43"/>
        <v>0</v>
      </c>
      <c r="L61" s="4">
        <f t="shared" si="43"/>
        <v>3453.9</v>
      </c>
      <c r="M61" s="4">
        <f t="shared" si="43"/>
        <v>0</v>
      </c>
      <c r="N61" s="4">
        <f t="shared" si="43"/>
        <v>3453.9</v>
      </c>
      <c r="O61" s="4">
        <f t="shared" si="43"/>
        <v>3280.2</v>
      </c>
      <c r="P61" s="4">
        <f t="shared" si="43"/>
        <v>0</v>
      </c>
      <c r="Q61" s="4">
        <f t="shared" si="43"/>
        <v>3280.2</v>
      </c>
      <c r="R61" s="4">
        <f t="shared" si="43"/>
        <v>0</v>
      </c>
      <c r="S61" s="4">
        <f t="shared" si="43"/>
        <v>3280.2</v>
      </c>
      <c r="T61" s="4">
        <f t="shared" si="43"/>
        <v>0</v>
      </c>
      <c r="U61" s="4">
        <f t="shared" si="43"/>
        <v>3280.2</v>
      </c>
      <c r="V61" s="4">
        <f t="shared" si="43"/>
        <v>3280.2</v>
      </c>
      <c r="W61" s="4">
        <f t="shared" si="43"/>
        <v>0</v>
      </c>
      <c r="X61" s="4">
        <f t="shared" si="43"/>
        <v>3280.2</v>
      </c>
      <c r="Y61" s="4">
        <f t="shared" si="43"/>
        <v>0</v>
      </c>
      <c r="Z61" s="4">
        <f t="shared" si="43"/>
        <v>3280.2</v>
      </c>
      <c r="AA61" s="82"/>
    </row>
    <row r="62" spans="1:27" ht="63" hidden="1" outlineLevel="7" x14ac:dyDescent="0.2">
      <c r="A62" s="13" t="s">
        <v>35</v>
      </c>
      <c r="B62" s="13" t="s">
        <v>37</v>
      </c>
      <c r="C62" s="13" t="s">
        <v>39</v>
      </c>
      <c r="D62" s="13" t="s">
        <v>8</v>
      </c>
      <c r="E62" s="18" t="s">
        <v>9</v>
      </c>
      <c r="F62" s="8">
        <v>3453.9</v>
      </c>
      <c r="G62" s="8"/>
      <c r="H62" s="8">
        <f>SUM(F62:G62)</f>
        <v>3453.9</v>
      </c>
      <c r="I62" s="8"/>
      <c r="J62" s="8"/>
      <c r="K62" s="8"/>
      <c r="L62" s="8">
        <f>SUM(H62:K62)</f>
        <v>3453.9</v>
      </c>
      <c r="M62" s="8"/>
      <c r="N62" s="8">
        <f>SUM(L62:M62)</f>
        <v>3453.9</v>
      </c>
      <c r="O62" s="8">
        <v>3280.2</v>
      </c>
      <c r="P62" s="8"/>
      <c r="Q62" s="8">
        <f>SUM(O62:P62)</f>
        <v>3280.2</v>
      </c>
      <c r="R62" s="8"/>
      <c r="S62" s="8">
        <f>SUM(Q62:R62)</f>
        <v>3280.2</v>
      </c>
      <c r="T62" s="8"/>
      <c r="U62" s="8">
        <f>SUM(S62:T62)</f>
        <v>3280.2</v>
      </c>
      <c r="V62" s="8">
        <v>3280.2</v>
      </c>
      <c r="W62" s="8"/>
      <c r="X62" s="8">
        <f>SUM(V62:W62)</f>
        <v>3280.2</v>
      </c>
      <c r="Y62" s="8"/>
      <c r="Z62" s="8">
        <f>SUM(X62:Y62)</f>
        <v>3280.2</v>
      </c>
      <c r="AA62" s="82"/>
    </row>
    <row r="63" spans="1:27" ht="47.25" hidden="1" outlineLevel="1" x14ac:dyDescent="0.2">
      <c r="A63" s="5" t="s">
        <v>35</v>
      </c>
      <c r="B63" s="5" t="s">
        <v>40</v>
      </c>
      <c r="C63" s="5"/>
      <c r="D63" s="5"/>
      <c r="E63" s="23" t="s">
        <v>41</v>
      </c>
      <c r="F63" s="4">
        <f>F64+F71</f>
        <v>108748.79999999999</v>
      </c>
      <c r="G63" s="4">
        <f t="shared" ref="G63:Z63" si="44">G64+G71</f>
        <v>0</v>
      </c>
      <c r="H63" s="4">
        <f t="shared" si="44"/>
        <v>108748.79999999999</v>
      </c>
      <c r="I63" s="4">
        <f t="shared" si="44"/>
        <v>0</v>
      </c>
      <c r="J63" s="4">
        <f t="shared" si="44"/>
        <v>0</v>
      </c>
      <c r="K63" s="4">
        <f t="shared" si="44"/>
        <v>444</v>
      </c>
      <c r="L63" s="4">
        <f t="shared" si="44"/>
        <v>109192.79999999999</v>
      </c>
      <c r="M63" s="4">
        <f t="shared" si="44"/>
        <v>0</v>
      </c>
      <c r="N63" s="4">
        <f t="shared" si="44"/>
        <v>109192.79999999999</v>
      </c>
      <c r="O63" s="4">
        <f t="shared" si="44"/>
        <v>102821.2</v>
      </c>
      <c r="P63" s="4">
        <f t="shared" si="44"/>
        <v>0</v>
      </c>
      <c r="Q63" s="4">
        <f t="shared" si="44"/>
        <v>102821.2</v>
      </c>
      <c r="R63" s="4">
        <f t="shared" si="44"/>
        <v>0</v>
      </c>
      <c r="S63" s="4">
        <f t="shared" si="44"/>
        <v>102821.2</v>
      </c>
      <c r="T63" s="4">
        <f t="shared" si="44"/>
        <v>0</v>
      </c>
      <c r="U63" s="4">
        <f t="shared" si="44"/>
        <v>102821.2</v>
      </c>
      <c r="V63" s="4">
        <f t="shared" si="44"/>
        <v>102807.2</v>
      </c>
      <c r="W63" s="4">
        <f t="shared" si="44"/>
        <v>0</v>
      </c>
      <c r="X63" s="4">
        <f t="shared" si="44"/>
        <v>102807.2</v>
      </c>
      <c r="Y63" s="4">
        <f t="shared" si="44"/>
        <v>0</v>
      </c>
      <c r="Z63" s="4">
        <f t="shared" si="44"/>
        <v>102807.2</v>
      </c>
      <c r="AA63" s="82"/>
    </row>
    <row r="64" spans="1:27" ht="31.5" hidden="1" outlineLevel="2" x14ac:dyDescent="0.2">
      <c r="A64" s="5" t="s">
        <v>35</v>
      </c>
      <c r="B64" s="5" t="s">
        <v>40</v>
      </c>
      <c r="C64" s="5" t="s">
        <v>42</v>
      </c>
      <c r="D64" s="5"/>
      <c r="E64" s="23" t="s">
        <v>43</v>
      </c>
      <c r="F64" s="4">
        <f t="shared" ref="F64:Z65" si="45">F65</f>
        <v>339.3</v>
      </c>
      <c r="G64" s="4">
        <f t="shared" si="45"/>
        <v>0</v>
      </c>
      <c r="H64" s="4">
        <f t="shared" si="45"/>
        <v>339.3</v>
      </c>
      <c r="I64" s="4">
        <f t="shared" si="45"/>
        <v>0</v>
      </c>
      <c r="J64" s="4">
        <f t="shared" si="45"/>
        <v>0</v>
      </c>
      <c r="K64" s="4">
        <f t="shared" si="45"/>
        <v>0</v>
      </c>
      <c r="L64" s="4">
        <f t="shared" si="45"/>
        <v>339.3</v>
      </c>
      <c r="M64" s="4">
        <f t="shared" si="45"/>
        <v>0</v>
      </c>
      <c r="N64" s="4">
        <f t="shared" si="45"/>
        <v>339.3</v>
      </c>
      <c r="O64" s="4">
        <f t="shared" si="45"/>
        <v>285.5</v>
      </c>
      <c r="P64" s="4">
        <f t="shared" si="45"/>
        <v>0</v>
      </c>
      <c r="Q64" s="4">
        <f t="shared" si="45"/>
        <v>285.5</v>
      </c>
      <c r="R64" s="4">
        <f t="shared" si="45"/>
        <v>0</v>
      </c>
      <c r="S64" s="4">
        <f t="shared" si="45"/>
        <v>285.5</v>
      </c>
      <c r="T64" s="4">
        <f t="shared" si="45"/>
        <v>0</v>
      </c>
      <c r="U64" s="4">
        <f t="shared" si="45"/>
        <v>285.5</v>
      </c>
      <c r="V64" s="4">
        <f t="shared" si="45"/>
        <v>271.5</v>
      </c>
      <c r="W64" s="4">
        <f t="shared" si="45"/>
        <v>0</v>
      </c>
      <c r="X64" s="4">
        <f t="shared" si="45"/>
        <v>271.5</v>
      </c>
      <c r="Y64" s="4">
        <f t="shared" si="45"/>
        <v>0</v>
      </c>
      <c r="Z64" s="4">
        <f t="shared" si="45"/>
        <v>271.5</v>
      </c>
      <c r="AA64" s="82"/>
    </row>
    <row r="65" spans="1:27" ht="47.25" hidden="1" outlineLevel="3" x14ac:dyDescent="0.2">
      <c r="A65" s="5" t="s">
        <v>35</v>
      </c>
      <c r="B65" s="5" t="s">
        <v>40</v>
      </c>
      <c r="C65" s="5" t="s">
        <v>44</v>
      </c>
      <c r="D65" s="5"/>
      <c r="E65" s="23" t="s">
        <v>45</v>
      </c>
      <c r="F65" s="4">
        <f t="shared" si="45"/>
        <v>339.3</v>
      </c>
      <c r="G65" s="4">
        <f t="shared" si="45"/>
        <v>0</v>
      </c>
      <c r="H65" s="4">
        <f t="shared" si="45"/>
        <v>339.3</v>
      </c>
      <c r="I65" s="4">
        <f t="shared" si="45"/>
        <v>0</v>
      </c>
      <c r="J65" s="4">
        <f t="shared" si="45"/>
        <v>0</v>
      </c>
      <c r="K65" s="4">
        <f t="shared" si="45"/>
        <v>0</v>
      </c>
      <c r="L65" s="4">
        <f t="shared" si="45"/>
        <v>339.3</v>
      </c>
      <c r="M65" s="4">
        <f t="shared" si="45"/>
        <v>0</v>
      </c>
      <c r="N65" s="4">
        <f t="shared" si="45"/>
        <v>339.3</v>
      </c>
      <c r="O65" s="4">
        <f t="shared" si="45"/>
        <v>285.5</v>
      </c>
      <c r="P65" s="4">
        <f t="shared" si="45"/>
        <v>0</v>
      </c>
      <c r="Q65" s="4">
        <f t="shared" si="45"/>
        <v>285.5</v>
      </c>
      <c r="R65" s="4">
        <f t="shared" si="45"/>
        <v>0</v>
      </c>
      <c r="S65" s="4">
        <f t="shared" si="45"/>
        <v>285.5</v>
      </c>
      <c r="T65" s="4">
        <f t="shared" si="45"/>
        <v>0</v>
      </c>
      <c r="U65" s="4">
        <f t="shared" si="45"/>
        <v>285.5</v>
      </c>
      <c r="V65" s="4">
        <f t="shared" si="45"/>
        <v>271.5</v>
      </c>
      <c r="W65" s="4">
        <f t="shared" si="45"/>
        <v>0</v>
      </c>
      <c r="X65" s="4">
        <f t="shared" si="45"/>
        <v>271.5</v>
      </c>
      <c r="Y65" s="4">
        <f t="shared" si="45"/>
        <v>0</v>
      </c>
      <c r="Z65" s="4">
        <f t="shared" si="45"/>
        <v>271.5</v>
      </c>
      <c r="AA65" s="82"/>
    </row>
    <row r="66" spans="1:27" ht="31.5" hidden="1" outlineLevel="4" x14ac:dyDescent="0.2">
      <c r="A66" s="5" t="s">
        <v>35</v>
      </c>
      <c r="B66" s="5" t="s">
        <v>40</v>
      </c>
      <c r="C66" s="5" t="s">
        <v>46</v>
      </c>
      <c r="D66" s="5"/>
      <c r="E66" s="23" t="s">
        <v>47</v>
      </c>
      <c r="F66" s="4">
        <f>F67+F69</f>
        <v>339.3</v>
      </c>
      <c r="G66" s="4">
        <f t="shared" ref="G66:Z66" si="46">G67+G69</f>
        <v>0</v>
      </c>
      <c r="H66" s="4">
        <f t="shared" si="46"/>
        <v>339.3</v>
      </c>
      <c r="I66" s="4">
        <f t="shared" si="46"/>
        <v>0</v>
      </c>
      <c r="J66" s="4">
        <f t="shared" si="46"/>
        <v>0</v>
      </c>
      <c r="K66" s="4">
        <f t="shared" si="46"/>
        <v>0</v>
      </c>
      <c r="L66" s="4">
        <f t="shared" si="46"/>
        <v>339.3</v>
      </c>
      <c r="M66" s="4">
        <f t="shared" si="46"/>
        <v>0</v>
      </c>
      <c r="N66" s="4">
        <f t="shared" si="46"/>
        <v>339.3</v>
      </c>
      <c r="O66" s="4">
        <f t="shared" si="46"/>
        <v>285.5</v>
      </c>
      <c r="P66" s="4">
        <f t="shared" si="46"/>
        <v>0</v>
      </c>
      <c r="Q66" s="4">
        <f t="shared" si="46"/>
        <v>285.5</v>
      </c>
      <c r="R66" s="4">
        <f t="shared" si="46"/>
        <v>0</v>
      </c>
      <c r="S66" s="4">
        <f t="shared" si="46"/>
        <v>285.5</v>
      </c>
      <c r="T66" s="4">
        <f t="shared" si="46"/>
        <v>0</v>
      </c>
      <c r="U66" s="4">
        <f t="shared" si="46"/>
        <v>285.5</v>
      </c>
      <c r="V66" s="4">
        <f t="shared" si="46"/>
        <v>271.5</v>
      </c>
      <c r="W66" s="4">
        <f t="shared" si="46"/>
        <v>0</v>
      </c>
      <c r="X66" s="4">
        <f t="shared" si="46"/>
        <v>271.5</v>
      </c>
      <c r="Y66" s="4">
        <f t="shared" si="46"/>
        <v>0</v>
      </c>
      <c r="Z66" s="4">
        <f t="shared" si="46"/>
        <v>271.5</v>
      </c>
      <c r="AA66" s="82"/>
    </row>
    <row r="67" spans="1:27" s="107" customFormat="1" ht="63" hidden="1" outlineLevel="5" x14ac:dyDescent="0.2">
      <c r="A67" s="47" t="s">
        <v>35</v>
      </c>
      <c r="B67" s="47" t="s">
        <v>40</v>
      </c>
      <c r="C67" s="47" t="s">
        <v>48</v>
      </c>
      <c r="D67" s="47"/>
      <c r="E67" s="45" t="s">
        <v>49</v>
      </c>
      <c r="F67" s="20">
        <f t="shared" ref="F67:Z72" si="47">F68</f>
        <v>264</v>
      </c>
      <c r="G67" s="20">
        <f t="shared" si="47"/>
        <v>0</v>
      </c>
      <c r="H67" s="20">
        <f t="shared" si="47"/>
        <v>264</v>
      </c>
      <c r="I67" s="20">
        <f t="shared" si="47"/>
        <v>0</v>
      </c>
      <c r="J67" s="20">
        <f t="shared" si="47"/>
        <v>0</v>
      </c>
      <c r="K67" s="20">
        <f t="shared" si="47"/>
        <v>0</v>
      </c>
      <c r="L67" s="20">
        <f t="shared" si="47"/>
        <v>264</v>
      </c>
      <c r="M67" s="20">
        <f t="shared" si="47"/>
        <v>0</v>
      </c>
      <c r="N67" s="20">
        <f t="shared" si="47"/>
        <v>264</v>
      </c>
      <c r="O67" s="20">
        <f t="shared" si="47"/>
        <v>271.5</v>
      </c>
      <c r="P67" s="20">
        <f t="shared" si="47"/>
        <v>0</v>
      </c>
      <c r="Q67" s="20">
        <f t="shared" si="47"/>
        <v>271.5</v>
      </c>
      <c r="R67" s="20">
        <f t="shared" si="47"/>
        <v>0</v>
      </c>
      <c r="S67" s="20">
        <f t="shared" si="47"/>
        <v>271.5</v>
      </c>
      <c r="T67" s="20">
        <f t="shared" si="47"/>
        <v>0</v>
      </c>
      <c r="U67" s="20">
        <f t="shared" si="47"/>
        <v>271.5</v>
      </c>
      <c r="V67" s="20">
        <f t="shared" si="47"/>
        <v>271.5</v>
      </c>
      <c r="W67" s="20">
        <f t="shared" si="47"/>
        <v>0</v>
      </c>
      <c r="X67" s="20">
        <f t="shared" si="47"/>
        <v>271.5</v>
      </c>
      <c r="Y67" s="20">
        <f t="shared" si="47"/>
        <v>0</v>
      </c>
      <c r="Z67" s="20">
        <f t="shared" si="47"/>
        <v>271.5</v>
      </c>
      <c r="AA67" s="82"/>
    </row>
    <row r="68" spans="1:27" s="107" customFormat="1" ht="63" hidden="1" outlineLevel="7" x14ac:dyDescent="0.2">
      <c r="A68" s="46" t="s">
        <v>35</v>
      </c>
      <c r="B68" s="46" t="s">
        <v>40</v>
      </c>
      <c r="C68" s="46" t="s">
        <v>48</v>
      </c>
      <c r="D68" s="46" t="s">
        <v>8</v>
      </c>
      <c r="E68" s="50" t="s">
        <v>9</v>
      </c>
      <c r="F68" s="7">
        <v>264</v>
      </c>
      <c r="G68" s="7"/>
      <c r="H68" s="7">
        <f>SUM(F68:G68)</f>
        <v>264</v>
      </c>
      <c r="I68" s="7"/>
      <c r="J68" s="7"/>
      <c r="K68" s="7"/>
      <c r="L68" s="7">
        <f>SUM(H68:K68)</f>
        <v>264</v>
      </c>
      <c r="M68" s="7"/>
      <c r="N68" s="7">
        <f>SUM(L68:M68)</f>
        <v>264</v>
      </c>
      <c r="O68" s="7">
        <v>271.5</v>
      </c>
      <c r="P68" s="7"/>
      <c r="Q68" s="7">
        <f>SUM(O68:P68)</f>
        <v>271.5</v>
      </c>
      <c r="R68" s="7"/>
      <c r="S68" s="7">
        <f>SUM(Q68:R68)</f>
        <v>271.5</v>
      </c>
      <c r="T68" s="7"/>
      <c r="U68" s="7">
        <f>SUM(S68:T68)</f>
        <v>271.5</v>
      </c>
      <c r="V68" s="7">
        <v>271.5</v>
      </c>
      <c r="W68" s="7"/>
      <c r="X68" s="7">
        <f>SUM(V68:W68)</f>
        <v>271.5</v>
      </c>
      <c r="Y68" s="7"/>
      <c r="Z68" s="7">
        <f>SUM(X68:Y68)</f>
        <v>271.5</v>
      </c>
      <c r="AA68" s="82"/>
    </row>
    <row r="69" spans="1:27" s="107" customFormat="1" ht="47.25" hidden="1" outlineLevel="5" x14ac:dyDescent="0.2">
      <c r="A69" s="47" t="s">
        <v>35</v>
      </c>
      <c r="B69" s="47" t="s">
        <v>40</v>
      </c>
      <c r="C69" s="47" t="s">
        <v>50</v>
      </c>
      <c r="D69" s="47"/>
      <c r="E69" s="45" t="s">
        <v>51</v>
      </c>
      <c r="F69" s="20">
        <f t="shared" si="47"/>
        <v>75.3</v>
      </c>
      <c r="G69" s="20">
        <f t="shared" si="47"/>
        <v>0</v>
      </c>
      <c r="H69" s="20">
        <f t="shared" si="47"/>
        <v>75.3</v>
      </c>
      <c r="I69" s="20">
        <f t="shared" si="47"/>
        <v>0</v>
      </c>
      <c r="J69" s="20">
        <f t="shared" si="47"/>
        <v>0</v>
      </c>
      <c r="K69" s="20">
        <f t="shared" si="47"/>
        <v>0</v>
      </c>
      <c r="L69" s="20">
        <f t="shared" si="47"/>
        <v>75.3</v>
      </c>
      <c r="M69" s="20">
        <f t="shared" si="47"/>
        <v>0</v>
      </c>
      <c r="N69" s="20">
        <f t="shared" si="47"/>
        <v>75.3</v>
      </c>
      <c r="O69" s="20">
        <f t="shared" si="47"/>
        <v>14</v>
      </c>
      <c r="P69" s="20">
        <f t="shared" si="47"/>
        <v>0</v>
      </c>
      <c r="Q69" s="20">
        <f t="shared" si="47"/>
        <v>14</v>
      </c>
      <c r="R69" s="20">
        <f t="shared" si="47"/>
        <v>0</v>
      </c>
      <c r="S69" s="20">
        <f t="shared" si="47"/>
        <v>14</v>
      </c>
      <c r="T69" s="20">
        <f t="shared" si="47"/>
        <v>0</v>
      </c>
      <c r="U69" s="20">
        <f t="shared" si="47"/>
        <v>14</v>
      </c>
      <c r="V69" s="20">
        <f t="shared" si="47"/>
        <v>0</v>
      </c>
      <c r="W69" s="20">
        <f t="shared" si="47"/>
        <v>0</v>
      </c>
      <c r="X69" s="20"/>
      <c r="Y69" s="20">
        <f t="shared" si="47"/>
        <v>0</v>
      </c>
      <c r="Z69" s="20">
        <f t="shared" si="47"/>
        <v>0</v>
      </c>
      <c r="AA69" s="82"/>
    </row>
    <row r="70" spans="1:27" s="107" customFormat="1" ht="63" hidden="1" outlineLevel="7" x14ac:dyDescent="0.2">
      <c r="A70" s="46" t="s">
        <v>35</v>
      </c>
      <c r="B70" s="46" t="s">
        <v>40</v>
      </c>
      <c r="C70" s="46" t="s">
        <v>50</v>
      </c>
      <c r="D70" s="46" t="s">
        <v>8</v>
      </c>
      <c r="E70" s="50" t="s">
        <v>9</v>
      </c>
      <c r="F70" s="7">
        <v>75.3</v>
      </c>
      <c r="G70" s="7"/>
      <c r="H70" s="7">
        <f>SUM(F70:G70)</f>
        <v>75.3</v>
      </c>
      <c r="I70" s="7"/>
      <c r="J70" s="7"/>
      <c r="K70" s="7"/>
      <c r="L70" s="7">
        <f>SUM(H70:K70)</f>
        <v>75.3</v>
      </c>
      <c r="M70" s="7"/>
      <c r="N70" s="7">
        <f>SUM(L70:M70)</f>
        <v>75.3</v>
      </c>
      <c r="O70" s="7">
        <v>14</v>
      </c>
      <c r="P70" s="7"/>
      <c r="Q70" s="7">
        <f>SUM(O70:P70)</f>
        <v>14</v>
      </c>
      <c r="R70" s="7"/>
      <c r="S70" s="7">
        <f>SUM(Q70:R70)</f>
        <v>14</v>
      </c>
      <c r="T70" s="7"/>
      <c r="U70" s="7">
        <f>SUM(S70:T70)</f>
        <v>14</v>
      </c>
      <c r="V70" s="7"/>
      <c r="W70" s="7"/>
      <c r="X70" s="7"/>
      <c r="Y70" s="7"/>
      <c r="Z70" s="7">
        <f>SUM(X70:Y70)</f>
        <v>0</v>
      </c>
      <c r="AA70" s="82"/>
    </row>
    <row r="71" spans="1:27" ht="31.5" hidden="1" outlineLevel="2" x14ac:dyDescent="0.2">
      <c r="A71" s="5" t="s">
        <v>35</v>
      </c>
      <c r="B71" s="5" t="s">
        <v>40</v>
      </c>
      <c r="C71" s="5" t="s">
        <v>52</v>
      </c>
      <c r="D71" s="5"/>
      <c r="E71" s="23" t="s">
        <v>53</v>
      </c>
      <c r="F71" s="4">
        <f t="shared" si="47"/>
        <v>108409.49999999999</v>
      </c>
      <c r="G71" s="4">
        <f t="shared" si="47"/>
        <v>0</v>
      </c>
      <c r="H71" s="4">
        <f t="shared" si="47"/>
        <v>108409.49999999999</v>
      </c>
      <c r="I71" s="4">
        <f t="shared" si="47"/>
        <v>0</v>
      </c>
      <c r="J71" s="4">
        <f t="shared" si="47"/>
        <v>0</v>
      </c>
      <c r="K71" s="4">
        <f t="shared" si="47"/>
        <v>444</v>
      </c>
      <c r="L71" s="4">
        <f t="shared" si="47"/>
        <v>108853.49999999999</v>
      </c>
      <c r="M71" s="4">
        <f t="shared" si="47"/>
        <v>0</v>
      </c>
      <c r="N71" s="4">
        <f t="shared" si="47"/>
        <v>108853.49999999999</v>
      </c>
      <c r="O71" s="4">
        <f t="shared" si="47"/>
        <v>102535.7</v>
      </c>
      <c r="P71" s="4">
        <f t="shared" si="47"/>
        <v>0</v>
      </c>
      <c r="Q71" s="4">
        <f t="shared" si="47"/>
        <v>102535.7</v>
      </c>
      <c r="R71" s="4">
        <f t="shared" si="47"/>
        <v>0</v>
      </c>
      <c r="S71" s="4">
        <f t="shared" si="47"/>
        <v>102535.7</v>
      </c>
      <c r="T71" s="4">
        <f t="shared" si="47"/>
        <v>0</v>
      </c>
      <c r="U71" s="4">
        <f t="shared" si="47"/>
        <v>102535.7</v>
      </c>
      <c r="V71" s="4">
        <f t="shared" si="47"/>
        <v>102535.7</v>
      </c>
      <c r="W71" s="4">
        <f t="shared" si="47"/>
        <v>0</v>
      </c>
      <c r="X71" s="4">
        <f t="shared" si="47"/>
        <v>102535.7</v>
      </c>
      <c r="Y71" s="4">
        <f t="shared" si="47"/>
        <v>0</v>
      </c>
      <c r="Z71" s="4">
        <f t="shared" si="47"/>
        <v>102535.7</v>
      </c>
      <c r="AA71" s="82"/>
    </row>
    <row r="72" spans="1:27" ht="47.25" hidden="1" outlineLevel="3" x14ac:dyDescent="0.2">
      <c r="A72" s="5" t="s">
        <v>35</v>
      </c>
      <c r="B72" s="5" t="s">
        <v>40</v>
      </c>
      <c r="C72" s="5" t="s">
        <v>54</v>
      </c>
      <c r="D72" s="5"/>
      <c r="E72" s="23" t="s">
        <v>55</v>
      </c>
      <c r="F72" s="4">
        <f t="shared" si="47"/>
        <v>108409.49999999999</v>
      </c>
      <c r="G72" s="4">
        <f t="shared" si="47"/>
        <v>0</v>
      </c>
      <c r="H72" s="4">
        <f t="shared" si="47"/>
        <v>108409.49999999999</v>
      </c>
      <c r="I72" s="4">
        <f t="shared" si="47"/>
        <v>0</v>
      </c>
      <c r="J72" s="4">
        <f t="shared" si="47"/>
        <v>0</v>
      </c>
      <c r="K72" s="4">
        <f t="shared" si="47"/>
        <v>444</v>
      </c>
      <c r="L72" s="4">
        <f t="shared" si="47"/>
        <v>108853.49999999999</v>
      </c>
      <c r="M72" s="4">
        <f t="shared" si="47"/>
        <v>0</v>
      </c>
      <c r="N72" s="4">
        <f t="shared" si="47"/>
        <v>108853.49999999999</v>
      </c>
      <c r="O72" s="4">
        <f t="shared" si="47"/>
        <v>102535.7</v>
      </c>
      <c r="P72" s="4">
        <f t="shared" si="47"/>
        <v>0</v>
      </c>
      <c r="Q72" s="4">
        <f t="shared" si="47"/>
        <v>102535.7</v>
      </c>
      <c r="R72" s="4">
        <f t="shared" si="47"/>
        <v>0</v>
      </c>
      <c r="S72" s="4">
        <f t="shared" si="47"/>
        <v>102535.7</v>
      </c>
      <c r="T72" s="4">
        <f t="shared" si="47"/>
        <v>0</v>
      </c>
      <c r="U72" s="4">
        <f t="shared" si="47"/>
        <v>102535.7</v>
      </c>
      <c r="V72" s="4">
        <f t="shared" si="47"/>
        <v>102535.7</v>
      </c>
      <c r="W72" s="4">
        <f t="shared" si="47"/>
        <v>0</v>
      </c>
      <c r="X72" s="4">
        <f t="shared" si="47"/>
        <v>102535.7</v>
      </c>
      <c r="Y72" s="4">
        <f t="shared" si="47"/>
        <v>0</v>
      </c>
      <c r="Z72" s="4">
        <f t="shared" si="47"/>
        <v>102535.7</v>
      </c>
      <c r="AA72" s="82"/>
    </row>
    <row r="73" spans="1:27" ht="31.5" hidden="1" outlineLevel="4" x14ac:dyDescent="0.2">
      <c r="A73" s="5" t="s">
        <v>35</v>
      </c>
      <c r="B73" s="5" t="s">
        <v>40</v>
      </c>
      <c r="C73" s="5" t="s">
        <v>56</v>
      </c>
      <c r="D73" s="5"/>
      <c r="E73" s="23" t="s">
        <v>57</v>
      </c>
      <c r="F73" s="4">
        <f>F74+F78+F80+F82+F84+F87+F90</f>
        <v>108409.49999999999</v>
      </c>
      <c r="G73" s="4">
        <f t="shared" ref="G73:Z73" si="48">G74+G78+G80+G82+G84+G87+G90</f>
        <v>0</v>
      </c>
      <c r="H73" s="4">
        <f t="shared" si="48"/>
        <v>108409.49999999999</v>
      </c>
      <c r="I73" s="4">
        <f t="shared" si="48"/>
        <v>0</v>
      </c>
      <c r="J73" s="4">
        <f t="shared" si="48"/>
        <v>0</v>
      </c>
      <c r="K73" s="4">
        <f t="shared" si="48"/>
        <v>444</v>
      </c>
      <c r="L73" s="4">
        <f t="shared" si="48"/>
        <v>108853.49999999999</v>
      </c>
      <c r="M73" s="4">
        <f t="shared" si="48"/>
        <v>0</v>
      </c>
      <c r="N73" s="4">
        <f t="shared" si="48"/>
        <v>108853.49999999999</v>
      </c>
      <c r="O73" s="4">
        <f t="shared" si="48"/>
        <v>102535.7</v>
      </c>
      <c r="P73" s="4">
        <f t="shared" si="48"/>
        <v>0</v>
      </c>
      <c r="Q73" s="4">
        <f t="shared" si="48"/>
        <v>102535.7</v>
      </c>
      <c r="R73" s="4">
        <f t="shared" si="48"/>
        <v>0</v>
      </c>
      <c r="S73" s="4">
        <f t="shared" si="48"/>
        <v>102535.7</v>
      </c>
      <c r="T73" s="4">
        <f t="shared" si="48"/>
        <v>0</v>
      </c>
      <c r="U73" s="4">
        <f t="shared" si="48"/>
        <v>102535.7</v>
      </c>
      <c r="V73" s="4">
        <f t="shared" si="48"/>
        <v>102535.7</v>
      </c>
      <c r="W73" s="4">
        <f t="shared" si="48"/>
        <v>0</v>
      </c>
      <c r="X73" s="4">
        <f t="shared" si="48"/>
        <v>102535.7</v>
      </c>
      <c r="Y73" s="4">
        <f t="shared" si="48"/>
        <v>0</v>
      </c>
      <c r="Z73" s="4">
        <f t="shared" si="48"/>
        <v>102535.7</v>
      </c>
      <c r="AA73" s="82"/>
    </row>
    <row r="74" spans="1:27" ht="15.75" hidden="1" outlineLevel="5" x14ac:dyDescent="0.2">
      <c r="A74" s="5" t="s">
        <v>35</v>
      </c>
      <c r="B74" s="5" t="s">
        <v>40</v>
      </c>
      <c r="C74" s="5" t="s">
        <v>58</v>
      </c>
      <c r="D74" s="5"/>
      <c r="E74" s="23" t="s">
        <v>59</v>
      </c>
      <c r="F74" s="4">
        <f>F75+F76+F77</f>
        <v>102638.2</v>
      </c>
      <c r="G74" s="4">
        <f t="shared" ref="G74:Z74" si="49">G75+G76+G77</f>
        <v>0</v>
      </c>
      <c r="H74" s="4">
        <f t="shared" si="49"/>
        <v>102638.2</v>
      </c>
      <c r="I74" s="4">
        <f t="shared" si="49"/>
        <v>0</v>
      </c>
      <c r="J74" s="4">
        <f t="shared" si="49"/>
        <v>0</v>
      </c>
      <c r="K74" s="4">
        <f t="shared" si="49"/>
        <v>444</v>
      </c>
      <c r="L74" s="4">
        <f t="shared" si="49"/>
        <v>103082.2</v>
      </c>
      <c r="M74" s="4">
        <f t="shared" si="49"/>
        <v>0</v>
      </c>
      <c r="N74" s="4">
        <f t="shared" si="49"/>
        <v>103082.2</v>
      </c>
      <c r="O74" s="4">
        <f t="shared" si="49"/>
        <v>96622.8</v>
      </c>
      <c r="P74" s="4">
        <f t="shared" si="49"/>
        <v>0</v>
      </c>
      <c r="Q74" s="4">
        <f t="shared" si="49"/>
        <v>96622.8</v>
      </c>
      <c r="R74" s="4">
        <f t="shared" si="49"/>
        <v>0</v>
      </c>
      <c r="S74" s="4">
        <f t="shared" si="49"/>
        <v>96622.8</v>
      </c>
      <c r="T74" s="4">
        <f t="shared" si="49"/>
        <v>0</v>
      </c>
      <c r="U74" s="4">
        <f t="shared" si="49"/>
        <v>96622.8</v>
      </c>
      <c r="V74" s="4">
        <f t="shared" si="49"/>
        <v>96622.8</v>
      </c>
      <c r="W74" s="4">
        <f t="shared" si="49"/>
        <v>0</v>
      </c>
      <c r="X74" s="4">
        <f t="shared" si="49"/>
        <v>96622.8</v>
      </c>
      <c r="Y74" s="4">
        <f t="shared" si="49"/>
        <v>0</v>
      </c>
      <c r="Z74" s="4">
        <f t="shared" si="49"/>
        <v>96622.8</v>
      </c>
      <c r="AA74" s="82"/>
    </row>
    <row r="75" spans="1:27" ht="63" hidden="1" outlineLevel="7" x14ac:dyDescent="0.2">
      <c r="A75" s="13" t="s">
        <v>35</v>
      </c>
      <c r="B75" s="13" t="s">
        <v>40</v>
      </c>
      <c r="C75" s="13" t="s">
        <v>58</v>
      </c>
      <c r="D75" s="13" t="s">
        <v>8</v>
      </c>
      <c r="E75" s="18" t="s">
        <v>9</v>
      </c>
      <c r="F75" s="8">
        <v>93787.7</v>
      </c>
      <c r="G75" s="8"/>
      <c r="H75" s="8">
        <f t="shared" ref="H75:H77" si="50">SUM(F75:G75)</f>
        <v>93787.7</v>
      </c>
      <c r="I75" s="8"/>
      <c r="J75" s="8"/>
      <c r="K75" s="8">
        <v>444</v>
      </c>
      <c r="L75" s="8">
        <f t="shared" ref="L75:L77" si="51">SUM(H75:K75)</f>
        <v>94231.7</v>
      </c>
      <c r="M75" s="8"/>
      <c r="N75" s="8">
        <f>SUM(L75:M75)</f>
        <v>94231.7</v>
      </c>
      <c r="O75" s="8">
        <v>87772.2</v>
      </c>
      <c r="P75" s="8"/>
      <c r="Q75" s="8">
        <f t="shared" ref="Q75:Q77" si="52">SUM(O75:P75)</f>
        <v>87772.2</v>
      </c>
      <c r="R75" s="8"/>
      <c r="S75" s="8">
        <f>SUM(Q75:R75)</f>
        <v>87772.2</v>
      </c>
      <c r="T75" s="8"/>
      <c r="U75" s="8">
        <f>SUM(S75:T75)</f>
        <v>87772.2</v>
      </c>
      <c r="V75" s="8">
        <v>87772.2</v>
      </c>
      <c r="W75" s="8"/>
      <c r="X75" s="8">
        <f t="shared" ref="X75:X77" si="53">SUM(V75:W75)</f>
        <v>87772.2</v>
      </c>
      <c r="Y75" s="8"/>
      <c r="Z75" s="8">
        <f t="shared" ref="Z75:Z77" si="54">SUM(X75:Y75)</f>
        <v>87772.2</v>
      </c>
      <c r="AA75" s="82"/>
    </row>
    <row r="76" spans="1:27" ht="31.5" hidden="1" outlineLevel="7" x14ac:dyDescent="0.2">
      <c r="A76" s="13" t="s">
        <v>35</v>
      </c>
      <c r="B76" s="13" t="s">
        <v>40</v>
      </c>
      <c r="C76" s="13" t="s">
        <v>58</v>
      </c>
      <c r="D76" s="13" t="s">
        <v>11</v>
      </c>
      <c r="E76" s="18" t="s">
        <v>12</v>
      </c>
      <c r="F76" s="8">
        <v>8699.9</v>
      </c>
      <c r="G76" s="8"/>
      <c r="H76" s="8">
        <f t="shared" si="50"/>
        <v>8699.9</v>
      </c>
      <c r="I76" s="8"/>
      <c r="J76" s="8"/>
      <c r="K76" s="8"/>
      <c r="L76" s="8">
        <f t="shared" si="51"/>
        <v>8699.9</v>
      </c>
      <c r="M76" s="8"/>
      <c r="N76" s="8">
        <f>SUM(L76:M76)</f>
        <v>8699.9</v>
      </c>
      <c r="O76" s="8">
        <v>8700</v>
      </c>
      <c r="P76" s="8"/>
      <c r="Q76" s="8">
        <f t="shared" si="52"/>
        <v>8700</v>
      </c>
      <c r="R76" s="8"/>
      <c r="S76" s="8">
        <f t="shared" ref="S76:S77" si="55">SUM(Q76:R76)</f>
        <v>8700</v>
      </c>
      <c r="T76" s="8"/>
      <c r="U76" s="8">
        <f>SUM(S76:T76)</f>
        <v>8700</v>
      </c>
      <c r="V76" s="8">
        <v>8700</v>
      </c>
      <c r="W76" s="8"/>
      <c r="X76" s="8">
        <f t="shared" si="53"/>
        <v>8700</v>
      </c>
      <c r="Y76" s="8"/>
      <c r="Z76" s="8">
        <f t="shared" si="54"/>
        <v>8700</v>
      </c>
      <c r="AA76" s="82"/>
    </row>
    <row r="77" spans="1:27" ht="15.75" hidden="1" outlineLevel="7" x14ac:dyDescent="0.2">
      <c r="A77" s="13" t="s">
        <v>35</v>
      </c>
      <c r="B77" s="13" t="s">
        <v>40</v>
      </c>
      <c r="C77" s="13" t="s">
        <v>58</v>
      </c>
      <c r="D77" s="13" t="s">
        <v>27</v>
      </c>
      <c r="E77" s="18" t="s">
        <v>28</v>
      </c>
      <c r="F77" s="8">
        <v>150.6</v>
      </c>
      <c r="G77" s="8"/>
      <c r="H77" s="8">
        <f t="shared" si="50"/>
        <v>150.6</v>
      </c>
      <c r="I77" s="8"/>
      <c r="J77" s="8"/>
      <c r="K77" s="8"/>
      <c r="L77" s="8">
        <f t="shared" si="51"/>
        <v>150.6</v>
      </c>
      <c r="M77" s="8"/>
      <c r="N77" s="8">
        <f>SUM(L77:M77)</f>
        <v>150.6</v>
      </c>
      <c r="O77" s="8">
        <v>150.6</v>
      </c>
      <c r="P77" s="8"/>
      <c r="Q77" s="8">
        <f t="shared" si="52"/>
        <v>150.6</v>
      </c>
      <c r="R77" s="8"/>
      <c r="S77" s="8">
        <f t="shared" si="55"/>
        <v>150.6</v>
      </c>
      <c r="T77" s="8"/>
      <c r="U77" s="8">
        <f>SUM(S77:T77)</f>
        <v>150.6</v>
      </c>
      <c r="V77" s="8">
        <v>150.6</v>
      </c>
      <c r="W77" s="8"/>
      <c r="X77" s="8">
        <f t="shared" si="53"/>
        <v>150.6</v>
      </c>
      <c r="Y77" s="8"/>
      <c r="Z77" s="8">
        <f t="shared" si="54"/>
        <v>150.6</v>
      </c>
      <c r="AA77" s="82"/>
    </row>
    <row r="78" spans="1:27" ht="31.5" hidden="1" outlineLevel="5" x14ac:dyDescent="0.2">
      <c r="A78" s="5" t="s">
        <v>35</v>
      </c>
      <c r="B78" s="5" t="s">
        <v>40</v>
      </c>
      <c r="C78" s="5" t="s">
        <v>60</v>
      </c>
      <c r="D78" s="5"/>
      <c r="E78" s="23" t="s">
        <v>14</v>
      </c>
      <c r="F78" s="4">
        <f t="shared" ref="F78:Z78" si="56">F79</f>
        <v>600</v>
      </c>
      <c r="G78" s="4">
        <f t="shared" si="56"/>
        <v>0</v>
      </c>
      <c r="H78" s="4">
        <f t="shared" si="56"/>
        <v>600</v>
      </c>
      <c r="I78" s="4">
        <f t="shared" si="56"/>
        <v>0</v>
      </c>
      <c r="J78" s="4">
        <f t="shared" si="56"/>
        <v>0</v>
      </c>
      <c r="K78" s="4">
        <f t="shared" si="56"/>
        <v>0</v>
      </c>
      <c r="L78" s="4">
        <f t="shared" si="56"/>
        <v>600</v>
      </c>
      <c r="M78" s="4">
        <f t="shared" si="56"/>
        <v>0</v>
      </c>
      <c r="N78" s="4">
        <f t="shared" si="56"/>
        <v>600</v>
      </c>
      <c r="O78" s="4">
        <f t="shared" si="56"/>
        <v>600</v>
      </c>
      <c r="P78" s="4">
        <f t="shared" si="56"/>
        <v>0</v>
      </c>
      <c r="Q78" s="4">
        <f t="shared" si="56"/>
        <v>600</v>
      </c>
      <c r="R78" s="4">
        <f t="shared" si="56"/>
        <v>0</v>
      </c>
      <c r="S78" s="4">
        <f t="shared" si="56"/>
        <v>600</v>
      </c>
      <c r="T78" s="4">
        <f t="shared" si="56"/>
        <v>0</v>
      </c>
      <c r="U78" s="4">
        <f t="shared" si="56"/>
        <v>600</v>
      </c>
      <c r="V78" s="4">
        <f t="shared" si="56"/>
        <v>600</v>
      </c>
      <c r="W78" s="4">
        <f t="shared" si="56"/>
        <v>0</v>
      </c>
      <c r="X78" s="4">
        <f t="shared" si="56"/>
        <v>600</v>
      </c>
      <c r="Y78" s="4">
        <f t="shared" si="56"/>
        <v>0</v>
      </c>
      <c r="Z78" s="4">
        <f t="shared" si="56"/>
        <v>600</v>
      </c>
      <c r="AA78" s="82"/>
    </row>
    <row r="79" spans="1:27" ht="31.5" hidden="1" outlineLevel="7" x14ac:dyDescent="0.2">
      <c r="A79" s="13" t="s">
        <v>35</v>
      </c>
      <c r="B79" s="13" t="s">
        <v>40</v>
      </c>
      <c r="C79" s="13" t="s">
        <v>60</v>
      </c>
      <c r="D79" s="13" t="s">
        <v>11</v>
      </c>
      <c r="E79" s="18" t="s">
        <v>12</v>
      </c>
      <c r="F79" s="8">
        <v>600</v>
      </c>
      <c r="G79" s="8"/>
      <c r="H79" s="8">
        <f>SUM(F79:G79)</f>
        <v>600</v>
      </c>
      <c r="I79" s="8"/>
      <c r="J79" s="8"/>
      <c r="K79" s="8"/>
      <c r="L79" s="8">
        <f>SUM(H79:K79)</f>
        <v>600</v>
      </c>
      <c r="M79" s="8"/>
      <c r="N79" s="8">
        <f>SUM(L79:M79)</f>
        <v>600</v>
      </c>
      <c r="O79" s="8">
        <v>600</v>
      </c>
      <c r="P79" s="8"/>
      <c r="Q79" s="8">
        <f>SUM(O79:P79)</f>
        <v>600</v>
      </c>
      <c r="R79" s="8"/>
      <c r="S79" s="8">
        <f>SUM(Q79:R79)</f>
        <v>600</v>
      </c>
      <c r="T79" s="8"/>
      <c r="U79" s="8">
        <f>SUM(S79:T79)</f>
        <v>600</v>
      </c>
      <c r="V79" s="8">
        <v>600</v>
      </c>
      <c r="W79" s="8"/>
      <c r="X79" s="8">
        <f>SUM(V79:W79)</f>
        <v>600</v>
      </c>
      <c r="Y79" s="8"/>
      <c r="Z79" s="8">
        <f>SUM(X79:Y79)</f>
        <v>600</v>
      </c>
      <c r="AA79" s="82"/>
    </row>
    <row r="80" spans="1:27" s="107" customFormat="1" ht="47.25" hidden="1" outlineLevel="5" x14ac:dyDescent="0.2">
      <c r="A80" s="47" t="s">
        <v>35</v>
      </c>
      <c r="B80" s="47" t="s">
        <v>40</v>
      </c>
      <c r="C80" s="47" t="s">
        <v>61</v>
      </c>
      <c r="D80" s="47"/>
      <c r="E80" s="45" t="s">
        <v>603</v>
      </c>
      <c r="F80" s="20">
        <f t="shared" ref="F80:Z80" si="57">F81</f>
        <v>16.5</v>
      </c>
      <c r="G80" s="20">
        <f t="shared" si="57"/>
        <v>0</v>
      </c>
      <c r="H80" s="20">
        <f t="shared" si="57"/>
        <v>16.5</v>
      </c>
      <c r="I80" s="20">
        <f t="shared" si="57"/>
        <v>0</v>
      </c>
      <c r="J80" s="20">
        <f t="shared" si="57"/>
        <v>0</v>
      </c>
      <c r="K80" s="20">
        <f t="shared" si="57"/>
        <v>0</v>
      </c>
      <c r="L80" s="20">
        <f t="shared" si="57"/>
        <v>16.5</v>
      </c>
      <c r="M80" s="20">
        <f t="shared" si="57"/>
        <v>0</v>
      </c>
      <c r="N80" s="20">
        <f t="shared" si="57"/>
        <v>16.5</v>
      </c>
      <c r="O80" s="20">
        <f t="shared" si="57"/>
        <v>17</v>
      </c>
      <c r="P80" s="20">
        <f t="shared" si="57"/>
        <v>0</v>
      </c>
      <c r="Q80" s="20">
        <f t="shared" si="57"/>
        <v>17</v>
      </c>
      <c r="R80" s="20">
        <f t="shared" si="57"/>
        <v>0</v>
      </c>
      <c r="S80" s="20">
        <f t="shared" si="57"/>
        <v>17</v>
      </c>
      <c r="T80" s="20">
        <f t="shared" si="57"/>
        <v>0</v>
      </c>
      <c r="U80" s="20">
        <f t="shared" si="57"/>
        <v>17</v>
      </c>
      <c r="V80" s="20">
        <f t="shared" si="57"/>
        <v>17</v>
      </c>
      <c r="W80" s="20">
        <f t="shared" si="57"/>
        <v>0</v>
      </c>
      <c r="X80" s="20">
        <f t="shared" si="57"/>
        <v>17</v>
      </c>
      <c r="Y80" s="20">
        <f t="shared" si="57"/>
        <v>0</v>
      </c>
      <c r="Z80" s="20">
        <f t="shared" si="57"/>
        <v>17</v>
      </c>
      <c r="AA80" s="82"/>
    </row>
    <row r="81" spans="1:27" s="107" customFormat="1" ht="63" hidden="1" outlineLevel="7" x14ac:dyDescent="0.2">
      <c r="A81" s="46" t="s">
        <v>35</v>
      </c>
      <c r="B81" s="46" t="s">
        <v>40</v>
      </c>
      <c r="C81" s="46" t="s">
        <v>61</v>
      </c>
      <c r="D81" s="46" t="s">
        <v>8</v>
      </c>
      <c r="E81" s="50" t="s">
        <v>9</v>
      </c>
      <c r="F81" s="7">
        <v>16.5</v>
      </c>
      <c r="G81" s="7"/>
      <c r="H81" s="7">
        <f>SUM(F81:G81)</f>
        <v>16.5</v>
      </c>
      <c r="I81" s="7"/>
      <c r="J81" s="7"/>
      <c r="K81" s="7"/>
      <c r="L81" s="7">
        <f>SUM(H81:K81)</f>
        <v>16.5</v>
      </c>
      <c r="M81" s="7"/>
      <c r="N81" s="7">
        <f>SUM(L81:M81)</f>
        <v>16.5</v>
      </c>
      <c r="O81" s="7">
        <v>17</v>
      </c>
      <c r="P81" s="7"/>
      <c r="Q81" s="7">
        <f>SUM(O81:P81)</f>
        <v>17</v>
      </c>
      <c r="R81" s="7"/>
      <c r="S81" s="7">
        <f>SUM(Q81:R81)</f>
        <v>17</v>
      </c>
      <c r="T81" s="7"/>
      <c r="U81" s="7">
        <f>SUM(S81:T81)</f>
        <v>17</v>
      </c>
      <c r="V81" s="7">
        <v>17</v>
      </c>
      <c r="W81" s="7"/>
      <c r="X81" s="7">
        <f>SUM(V81:W81)</f>
        <v>17</v>
      </c>
      <c r="Y81" s="7"/>
      <c r="Z81" s="7">
        <f>SUM(X81:Y81)</f>
        <v>17</v>
      </c>
      <c r="AA81" s="82"/>
    </row>
    <row r="82" spans="1:27" s="107" customFormat="1" ht="21" hidden="1" customHeight="1" outlineLevel="5" x14ac:dyDescent="0.2">
      <c r="A82" s="47" t="s">
        <v>35</v>
      </c>
      <c r="B82" s="47" t="s">
        <v>40</v>
      </c>
      <c r="C82" s="47" t="s">
        <v>62</v>
      </c>
      <c r="D82" s="47"/>
      <c r="E82" s="45" t="s">
        <v>63</v>
      </c>
      <c r="F82" s="20">
        <f t="shared" ref="F82:Z82" si="58">F83</f>
        <v>68.400000000000006</v>
      </c>
      <c r="G82" s="20">
        <f t="shared" si="58"/>
        <v>0</v>
      </c>
      <c r="H82" s="20">
        <f t="shared" si="58"/>
        <v>68.400000000000006</v>
      </c>
      <c r="I82" s="20">
        <f t="shared" si="58"/>
        <v>0</v>
      </c>
      <c r="J82" s="20">
        <f t="shared" si="58"/>
        <v>0</v>
      </c>
      <c r="K82" s="20">
        <f t="shared" si="58"/>
        <v>0</v>
      </c>
      <c r="L82" s="20">
        <f t="shared" si="58"/>
        <v>68.400000000000006</v>
      </c>
      <c r="M82" s="20">
        <f t="shared" si="58"/>
        <v>0</v>
      </c>
      <c r="N82" s="20">
        <f t="shared" si="58"/>
        <v>68.400000000000006</v>
      </c>
      <c r="O82" s="20">
        <f t="shared" si="58"/>
        <v>68.400000000000006</v>
      </c>
      <c r="P82" s="20">
        <f t="shared" si="58"/>
        <v>0</v>
      </c>
      <c r="Q82" s="20">
        <f t="shared" si="58"/>
        <v>68.400000000000006</v>
      </c>
      <c r="R82" s="20">
        <f t="shared" si="58"/>
        <v>0</v>
      </c>
      <c r="S82" s="20">
        <f t="shared" si="58"/>
        <v>68.400000000000006</v>
      </c>
      <c r="T82" s="20">
        <f t="shared" si="58"/>
        <v>0</v>
      </c>
      <c r="U82" s="20">
        <f t="shared" si="58"/>
        <v>68.400000000000006</v>
      </c>
      <c r="V82" s="20">
        <f t="shared" si="58"/>
        <v>68.400000000000006</v>
      </c>
      <c r="W82" s="20">
        <f t="shared" si="58"/>
        <v>0</v>
      </c>
      <c r="X82" s="20">
        <f t="shared" si="58"/>
        <v>68.400000000000006</v>
      </c>
      <c r="Y82" s="20">
        <f t="shared" si="58"/>
        <v>0</v>
      </c>
      <c r="Z82" s="20">
        <f t="shared" si="58"/>
        <v>68.400000000000006</v>
      </c>
      <c r="AA82" s="82"/>
    </row>
    <row r="83" spans="1:27" s="107" customFormat="1" ht="31.5" hidden="1" outlineLevel="7" x14ac:dyDescent="0.2">
      <c r="A83" s="46" t="s">
        <v>35</v>
      </c>
      <c r="B83" s="46" t="s">
        <v>40</v>
      </c>
      <c r="C83" s="46" t="s">
        <v>62</v>
      </c>
      <c r="D83" s="46" t="s">
        <v>11</v>
      </c>
      <c r="E83" s="50" t="s">
        <v>12</v>
      </c>
      <c r="F83" s="7">
        <v>68.400000000000006</v>
      </c>
      <c r="G83" s="7"/>
      <c r="H83" s="7">
        <f>SUM(F83:G83)</f>
        <v>68.400000000000006</v>
      </c>
      <c r="I83" s="7"/>
      <c r="J83" s="7"/>
      <c r="K83" s="7"/>
      <c r="L83" s="7">
        <f>SUM(H83:K83)</f>
        <v>68.400000000000006</v>
      </c>
      <c r="M83" s="7"/>
      <c r="N83" s="7">
        <f>SUM(L83:M83)</f>
        <v>68.400000000000006</v>
      </c>
      <c r="O83" s="7">
        <v>68.400000000000006</v>
      </c>
      <c r="P83" s="7"/>
      <c r="Q83" s="7">
        <f>SUM(O83:P83)</f>
        <v>68.400000000000006</v>
      </c>
      <c r="R83" s="7"/>
      <c r="S83" s="7">
        <f>SUM(Q83:R83)</f>
        <v>68.400000000000006</v>
      </c>
      <c r="T83" s="7"/>
      <c r="U83" s="7">
        <f>SUM(S83:T83)</f>
        <v>68.400000000000006</v>
      </c>
      <c r="V83" s="7">
        <v>68.400000000000006</v>
      </c>
      <c r="W83" s="7"/>
      <c r="X83" s="7">
        <f>SUM(V83:W83)</f>
        <v>68.400000000000006</v>
      </c>
      <c r="Y83" s="7"/>
      <c r="Z83" s="7">
        <f>SUM(X83:Y83)</f>
        <v>68.400000000000006</v>
      </c>
      <c r="AA83" s="82"/>
    </row>
    <row r="84" spans="1:27" s="107" customFormat="1" ht="31.5" hidden="1" outlineLevel="5" x14ac:dyDescent="0.2">
      <c r="A84" s="47" t="s">
        <v>35</v>
      </c>
      <c r="B84" s="47" t="s">
        <v>40</v>
      </c>
      <c r="C84" s="47" t="s">
        <v>64</v>
      </c>
      <c r="D84" s="47"/>
      <c r="E84" s="45" t="s">
        <v>65</v>
      </c>
      <c r="F84" s="20">
        <f>F85+F86</f>
        <v>175.7</v>
      </c>
      <c r="G84" s="20">
        <f t="shared" ref="G84:Z84" si="59">G85+G86</f>
        <v>0</v>
      </c>
      <c r="H84" s="20">
        <f t="shared" si="59"/>
        <v>175.7</v>
      </c>
      <c r="I84" s="20">
        <f t="shared" si="59"/>
        <v>0</v>
      </c>
      <c r="J84" s="20">
        <f t="shared" si="59"/>
        <v>0</v>
      </c>
      <c r="K84" s="20">
        <f t="shared" si="59"/>
        <v>0</v>
      </c>
      <c r="L84" s="20">
        <f t="shared" si="59"/>
        <v>175.7</v>
      </c>
      <c r="M84" s="20">
        <f t="shared" si="59"/>
        <v>0</v>
      </c>
      <c r="N84" s="20">
        <f t="shared" si="59"/>
        <v>175.7</v>
      </c>
      <c r="O84" s="20">
        <f t="shared" si="59"/>
        <v>180.7</v>
      </c>
      <c r="P84" s="20">
        <f t="shared" si="59"/>
        <v>0</v>
      </c>
      <c r="Q84" s="20">
        <f t="shared" si="59"/>
        <v>180.7</v>
      </c>
      <c r="R84" s="20">
        <f t="shared" si="59"/>
        <v>0</v>
      </c>
      <c r="S84" s="20">
        <f t="shared" si="59"/>
        <v>180.7</v>
      </c>
      <c r="T84" s="20">
        <f t="shared" si="59"/>
        <v>0</v>
      </c>
      <c r="U84" s="20">
        <f t="shared" si="59"/>
        <v>180.7</v>
      </c>
      <c r="V84" s="20">
        <f t="shared" si="59"/>
        <v>180.7</v>
      </c>
      <c r="W84" s="20">
        <f t="shared" si="59"/>
        <v>0</v>
      </c>
      <c r="X84" s="20">
        <f t="shared" si="59"/>
        <v>180.7</v>
      </c>
      <c r="Y84" s="20">
        <f t="shared" si="59"/>
        <v>0</v>
      </c>
      <c r="Z84" s="20">
        <f t="shared" si="59"/>
        <v>180.7</v>
      </c>
      <c r="AA84" s="82"/>
    </row>
    <row r="85" spans="1:27" s="107" customFormat="1" ht="63" hidden="1" outlineLevel="7" x14ac:dyDescent="0.2">
      <c r="A85" s="46" t="s">
        <v>35</v>
      </c>
      <c r="B85" s="46" t="s">
        <v>40</v>
      </c>
      <c r="C85" s="46" t="s">
        <v>64</v>
      </c>
      <c r="D85" s="46" t="s">
        <v>8</v>
      </c>
      <c r="E85" s="50" t="s">
        <v>9</v>
      </c>
      <c r="F85" s="7">
        <v>115.7</v>
      </c>
      <c r="G85" s="7"/>
      <c r="H85" s="7">
        <f>SUM(F85:G85)</f>
        <v>115.7</v>
      </c>
      <c r="I85" s="7"/>
      <c r="J85" s="7"/>
      <c r="K85" s="7"/>
      <c r="L85" s="7">
        <f>SUM(H85:K85)</f>
        <v>115.7</v>
      </c>
      <c r="M85" s="7"/>
      <c r="N85" s="7">
        <f>SUM(L85:M85)</f>
        <v>115.7</v>
      </c>
      <c r="O85" s="7">
        <v>120.7</v>
      </c>
      <c r="P85" s="7"/>
      <c r="Q85" s="7">
        <f>SUM(O85:P85)</f>
        <v>120.7</v>
      </c>
      <c r="R85" s="7"/>
      <c r="S85" s="7">
        <f>SUM(Q85:R85)</f>
        <v>120.7</v>
      </c>
      <c r="T85" s="7"/>
      <c r="U85" s="7">
        <f>SUM(S85:T85)</f>
        <v>120.7</v>
      </c>
      <c r="V85" s="7">
        <v>120.7</v>
      </c>
      <c r="W85" s="7"/>
      <c r="X85" s="7">
        <f>SUM(V85:W85)</f>
        <v>120.7</v>
      </c>
      <c r="Y85" s="7"/>
      <c r="Z85" s="7">
        <f>SUM(X85:Y85)</f>
        <v>120.7</v>
      </c>
      <c r="AA85" s="82"/>
    </row>
    <row r="86" spans="1:27" s="107" customFormat="1" ht="31.5" hidden="1" outlineLevel="7" x14ac:dyDescent="0.2">
      <c r="A86" s="46" t="s">
        <v>35</v>
      </c>
      <c r="B86" s="46" t="s">
        <v>40</v>
      </c>
      <c r="C86" s="46" t="s">
        <v>64</v>
      </c>
      <c r="D86" s="46" t="s">
        <v>11</v>
      </c>
      <c r="E86" s="50" t="s">
        <v>12</v>
      </c>
      <c r="F86" s="7">
        <v>60</v>
      </c>
      <c r="G86" s="7"/>
      <c r="H86" s="7">
        <f>SUM(F86:G86)</f>
        <v>60</v>
      </c>
      <c r="I86" s="7"/>
      <c r="J86" s="7"/>
      <c r="K86" s="7"/>
      <c r="L86" s="7">
        <f>SUM(H86:K86)</f>
        <v>60</v>
      </c>
      <c r="M86" s="7"/>
      <c r="N86" s="7">
        <f>SUM(L86:M86)</f>
        <v>60</v>
      </c>
      <c r="O86" s="7">
        <v>60</v>
      </c>
      <c r="P86" s="7"/>
      <c r="Q86" s="7">
        <f>SUM(O86:P86)</f>
        <v>60</v>
      </c>
      <c r="R86" s="7"/>
      <c r="S86" s="7">
        <f>SUM(Q86:R86)</f>
        <v>60</v>
      </c>
      <c r="T86" s="7"/>
      <c r="U86" s="7">
        <f>SUM(S86:T86)</f>
        <v>60</v>
      </c>
      <c r="V86" s="7">
        <v>60</v>
      </c>
      <c r="W86" s="7"/>
      <c r="X86" s="7">
        <f>SUM(V86:W86)</f>
        <v>60</v>
      </c>
      <c r="Y86" s="7"/>
      <c r="Z86" s="7">
        <f>SUM(X86:Y86)</f>
        <v>60</v>
      </c>
      <c r="AA86" s="82"/>
    </row>
    <row r="87" spans="1:27" s="107" customFormat="1" ht="31.5" hidden="1" outlineLevel="5" x14ac:dyDescent="0.2">
      <c r="A87" s="47" t="s">
        <v>35</v>
      </c>
      <c r="B87" s="47" t="s">
        <v>40</v>
      </c>
      <c r="C87" s="47" t="s">
        <v>66</v>
      </c>
      <c r="D87" s="47"/>
      <c r="E87" s="45" t="s">
        <v>635</v>
      </c>
      <c r="F87" s="20">
        <f>F88+F89</f>
        <v>4910.2</v>
      </c>
      <c r="G87" s="20">
        <f t="shared" ref="G87:Z87" si="60">G88+G89</f>
        <v>0</v>
      </c>
      <c r="H87" s="20">
        <f t="shared" si="60"/>
        <v>4910.2</v>
      </c>
      <c r="I87" s="20">
        <f t="shared" si="60"/>
        <v>0</v>
      </c>
      <c r="J87" s="20">
        <f t="shared" si="60"/>
        <v>0</v>
      </c>
      <c r="K87" s="20">
        <f t="shared" si="60"/>
        <v>0</v>
      </c>
      <c r="L87" s="20">
        <f t="shared" si="60"/>
        <v>4910.2</v>
      </c>
      <c r="M87" s="20">
        <f t="shared" si="60"/>
        <v>0</v>
      </c>
      <c r="N87" s="20">
        <f t="shared" si="60"/>
        <v>4910.2</v>
      </c>
      <c r="O87" s="20">
        <f t="shared" si="60"/>
        <v>5046.3</v>
      </c>
      <c r="P87" s="20">
        <f t="shared" si="60"/>
        <v>0</v>
      </c>
      <c r="Q87" s="20">
        <f t="shared" si="60"/>
        <v>5046.3</v>
      </c>
      <c r="R87" s="20">
        <f t="shared" si="60"/>
        <v>0</v>
      </c>
      <c r="S87" s="20">
        <f t="shared" si="60"/>
        <v>5046.3</v>
      </c>
      <c r="T87" s="20">
        <f t="shared" si="60"/>
        <v>0</v>
      </c>
      <c r="U87" s="20">
        <f t="shared" si="60"/>
        <v>5046.3</v>
      </c>
      <c r="V87" s="20">
        <f t="shared" si="60"/>
        <v>5046.3</v>
      </c>
      <c r="W87" s="20">
        <f t="shared" si="60"/>
        <v>0</v>
      </c>
      <c r="X87" s="20">
        <f t="shared" si="60"/>
        <v>5046.3</v>
      </c>
      <c r="Y87" s="20">
        <f t="shared" si="60"/>
        <v>0</v>
      </c>
      <c r="Z87" s="20">
        <f t="shared" si="60"/>
        <v>5046.3</v>
      </c>
      <c r="AA87" s="82"/>
    </row>
    <row r="88" spans="1:27" s="107" customFormat="1" ht="63" hidden="1" outlineLevel="7" x14ac:dyDescent="0.2">
      <c r="A88" s="46" t="s">
        <v>35</v>
      </c>
      <c r="B88" s="46" t="s">
        <v>40</v>
      </c>
      <c r="C88" s="46" t="s">
        <v>66</v>
      </c>
      <c r="D88" s="46" t="s">
        <v>8</v>
      </c>
      <c r="E88" s="50" t="s">
        <v>9</v>
      </c>
      <c r="F88" s="7">
        <v>4774.2</v>
      </c>
      <c r="G88" s="7"/>
      <c r="H88" s="7">
        <f t="shared" ref="H88:H89" si="61">SUM(F88:G88)</f>
        <v>4774.2</v>
      </c>
      <c r="I88" s="7"/>
      <c r="J88" s="7"/>
      <c r="K88" s="7"/>
      <c r="L88" s="7">
        <f t="shared" ref="L88:L89" si="62">SUM(H88:K88)</f>
        <v>4774.2</v>
      </c>
      <c r="M88" s="7"/>
      <c r="N88" s="7">
        <f>SUM(L88:M88)</f>
        <v>4774.2</v>
      </c>
      <c r="O88" s="7">
        <v>4910.3</v>
      </c>
      <c r="P88" s="7"/>
      <c r="Q88" s="7">
        <f t="shared" ref="Q88:Q89" si="63">SUM(O88:P88)</f>
        <v>4910.3</v>
      </c>
      <c r="R88" s="7"/>
      <c r="S88" s="7">
        <f t="shared" ref="S88:S89" si="64">SUM(Q88:R88)</f>
        <v>4910.3</v>
      </c>
      <c r="T88" s="7"/>
      <c r="U88" s="7">
        <f>SUM(S88:T88)</f>
        <v>4910.3</v>
      </c>
      <c r="V88" s="7">
        <v>4910.3</v>
      </c>
      <c r="W88" s="7"/>
      <c r="X88" s="7">
        <f t="shared" ref="X88:X89" si="65">SUM(V88:W88)</f>
        <v>4910.3</v>
      </c>
      <c r="Y88" s="7"/>
      <c r="Z88" s="7">
        <f t="shared" ref="Z88:Z89" si="66">SUM(X88:Y88)</f>
        <v>4910.3</v>
      </c>
      <c r="AA88" s="82"/>
    </row>
    <row r="89" spans="1:27" s="107" customFormat="1" ht="31.5" hidden="1" outlineLevel="7" x14ac:dyDescent="0.2">
      <c r="A89" s="46" t="s">
        <v>35</v>
      </c>
      <c r="B89" s="46" t="s">
        <v>40</v>
      </c>
      <c r="C89" s="46" t="s">
        <v>66</v>
      </c>
      <c r="D89" s="46" t="s">
        <v>11</v>
      </c>
      <c r="E89" s="50" t="s">
        <v>12</v>
      </c>
      <c r="F89" s="7">
        <v>136</v>
      </c>
      <c r="G89" s="7"/>
      <c r="H89" s="7">
        <f t="shared" si="61"/>
        <v>136</v>
      </c>
      <c r="I89" s="7"/>
      <c r="J89" s="7"/>
      <c r="K89" s="7"/>
      <c r="L89" s="7">
        <f t="shared" si="62"/>
        <v>136</v>
      </c>
      <c r="M89" s="7"/>
      <c r="N89" s="7">
        <f>SUM(L89:M89)</f>
        <v>136</v>
      </c>
      <c r="O89" s="7">
        <v>136</v>
      </c>
      <c r="P89" s="7"/>
      <c r="Q89" s="7">
        <f t="shared" si="63"/>
        <v>136</v>
      </c>
      <c r="R89" s="7"/>
      <c r="S89" s="7">
        <f t="shared" si="64"/>
        <v>136</v>
      </c>
      <c r="T89" s="7"/>
      <c r="U89" s="7">
        <f>SUM(S89:T89)</f>
        <v>136</v>
      </c>
      <c r="V89" s="7">
        <v>136</v>
      </c>
      <c r="W89" s="7"/>
      <c r="X89" s="7">
        <f t="shared" si="65"/>
        <v>136</v>
      </c>
      <c r="Y89" s="7"/>
      <c r="Z89" s="7">
        <f t="shared" si="66"/>
        <v>136</v>
      </c>
      <c r="AA89" s="82"/>
    </row>
    <row r="90" spans="1:27" s="107" customFormat="1" ht="63" hidden="1" outlineLevel="5" x14ac:dyDescent="0.2">
      <c r="A90" s="47" t="s">
        <v>35</v>
      </c>
      <c r="B90" s="47" t="s">
        <v>40</v>
      </c>
      <c r="C90" s="47" t="s">
        <v>67</v>
      </c>
      <c r="D90" s="47"/>
      <c r="E90" s="45" t="s">
        <v>68</v>
      </c>
      <c r="F90" s="20">
        <f t="shared" ref="F90:Z90" si="67">F91</f>
        <v>0.5</v>
      </c>
      <c r="G90" s="20">
        <f t="shared" si="67"/>
        <v>0</v>
      </c>
      <c r="H90" s="20">
        <f t="shared" si="67"/>
        <v>0.5</v>
      </c>
      <c r="I90" s="20">
        <f t="shared" si="67"/>
        <v>0</v>
      </c>
      <c r="J90" s="20">
        <f t="shared" si="67"/>
        <v>0</v>
      </c>
      <c r="K90" s="20">
        <f t="shared" si="67"/>
        <v>0</v>
      </c>
      <c r="L90" s="20">
        <f t="shared" si="67"/>
        <v>0.5</v>
      </c>
      <c r="M90" s="20">
        <f t="shared" si="67"/>
        <v>0</v>
      </c>
      <c r="N90" s="20">
        <f t="shared" si="67"/>
        <v>0.5</v>
      </c>
      <c r="O90" s="20">
        <f t="shared" si="67"/>
        <v>0.5</v>
      </c>
      <c r="P90" s="20">
        <f t="shared" si="67"/>
        <v>0</v>
      </c>
      <c r="Q90" s="20">
        <f t="shared" si="67"/>
        <v>0.5</v>
      </c>
      <c r="R90" s="20">
        <f t="shared" si="67"/>
        <v>0</v>
      </c>
      <c r="S90" s="20">
        <f t="shared" si="67"/>
        <v>0.5</v>
      </c>
      <c r="T90" s="20">
        <f t="shared" si="67"/>
        <v>0</v>
      </c>
      <c r="U90" s="20">
        <f t="shared" si="67"/>
        <v>0.5</v>
      </c>
      <c r="V90" s="20">
        <f t="shared" si="67"/>
        <v>0.5</v>
      </c>
      <c r="W90" s="20">
        <f t="shared" si="67"/>
        <v>0</v>
      </c>
      <c r="X90" s="20">
        <f t="shared" si="67"/>
        <v>0.5</v>
      </c>
      <c r="Y90" s="20">
        <f t="shared" si="67"/>
        <v>0</v>
      </c>
      <c r="Z90" s="20">
        <f t="shared" si="67"/>
        <v>0.5</v>
      </c>
      <c r="AA90" s="82"/>
    </row>
    <row r="91" spans="1:27" s="107" customFormat="1" ht="63" hidden="1" outlineLevel="7" x14ac:dyDescent="0.2">
      <c r="A91" s="46" t="s">
        <v>35</v>
      </c>
      <c r="B91" s="46" t="s">
        <v>40</v>
      </c>
      <c r="C91" s="46" t="s">
        <v>67</v>
      </c>
      <c r="D91" s="46" t="s">
        <v>8</v>
      </c>
      <c r="E91" s="50" t="s">
        <v>9</v>
      </c>
      <c r="F91" s="7">
        <v>0.5</v>
      </c>
      <c r="G91" s="7"/>
      <c r="H91" s="7">
        <f>SUM(F91:G91)</f>
        <v>0.5</v>
      </c>
      <c r="I91" s="7"/>
      <c r="J91" s="7"/>
      <c r="K91" s="7"/>
      <c r="L91" s="7">
        <f>SUM(H91:K91)</f>
        <v>0.5</v>
      </c>
      <c r="M91" s="7"/>
      <c r="N91" s="7">
        <f>SUM(L91:M91)</f>
        <v>0.5</v>
      </c>
      <c r="O91" s="7">
        <v>0.5</v>
      </c>
      <c r="P91" s="7"/>
      <c r="Q91" s="7">
        <f>SUM(O91:P91)</f>
        <v>0.5</v>
      </c>
      <c r="R91" s="7"/>
      <c r="S91" s="7">
        <f>SUM(Q91:R91)</f>
        <v>0.5</v>
      </c>
      <c r="T91" s="7"/>
      <c r="U91" s="7">
        <f>SUM(S91:T91)</f>
        <v>0.5</v>
      </c>
      <c r="V91" s="7">
        <v>0.5</v>
      </c>
      <c r="W91" s="7"/>
      <c r="X91" s="7">
        <f>SUM(V91:W91)</f>
        <v>0.5</v>
      </c>
      <c r="Y91" s="7"/>
      <c r="Z91" s="7">
        <f>SUM(X91:Y91)</f>
        <v>0.5</v>
      </c>
      <c r="AA91" s="82"/>
    </row>
    <row r="92" spans="1:27" ht="15.75" hidden="1" outlineLevel="1" x14ac:dyDescent="0.2">
      <c r="A92" s="5" t="s">
        <v>35</v>
      </c>
      <c r="B92" s="5" t="s">
        <v>69</v>
      </c>
      <c r="C92" s="5"/>
      <c r="D92" s="5"/>
      <c r="E92" s="23" t="s">
        <v>70</v>
      </c>
      <c r="F92" s="4">
        <f t="shared" ref="F92:Z96" si="68">F93</f>
        <v>324.5</v>
      </c>
      <c r="G92" s="4">
        <f t="shared" si="68"/>
        <v>7.4</v>
      </c>
      <c r="H92" s="4">
        <f t="shared" si="68"/>
        <v>331.9</v>
      </c>
      <c r="I92" s="4">
        <f t="shared" si="68"/>
        <v>0</v>
      </c>
      <c r="J92" s="4">
        <f t="shared" si="68"/>
        <v>0</v>
      </c>
      <c r="K92" s="4">
        <f t="shared" si="68"/>
        <v>0</v>
      </c>
      <c r="L92" s="4">
        <f t="shared" si="68"/>
        <v>331.9</v>
      </c>
      <c r="M92" s="4">
        <f t="shared" si="68"/>
        <v>0</v>
      </c>
      <c r="N92" s="4">
        <f t="shared" si="68"/>
        <v>331.9</v>
      </c>
      <c r="O92" s="4">
        <f t="shared" si="68"/>
        <v>12.7</v>
      </c>
      <c r="P92" s="4">
        <f t="shared" si="68"/>
        <v>-1.6</v>
      </c>
      <c r="Q92" s="4">
        <f t="shared" si="68"/>
        <v>11.1</v>
      </c>
      <c r="R92" s="4">
        <f t="shared" si="68"/>
        <v>0</v>
      </c>
      <c r="S92" s="4">
        <f t="shared" si="68"/>
        <v>11.1</v>
      </c>
      <c r="T92" s="4">
        <f t="shared" si="68"/>
        <v>0</v>
      </c>
      <c r="U92" s="4">
        <f t="shared" si="68"/>
        <v>11.1</v>
      </c>
      <c r="V92" s="4">
        <f t="shared" si="68"/>
        <v>12.7</v>
      </c>
      <c r="W92" s="4">
        <f t="shared" si="68"/>
        <v>-1.8</v>
      </c>
      <c r="X92" s="4">
        <f t="shared" si="68"/>
        <v>10.899999999999999</v>
      </c>
      <c r="Y92" s="4">
        <f t="shared" si="68"/>
        <v>0</v>
      </c>
      <c r="Z92" s="4">
        <f t="shared" si="68"/>
        <v>10.899999999999999</v>
      </c>
      <c r="AA92" s="82"/>
    </row>
    <row r="93" spans="1:27" ht="31.5" hidden="1" outlineLevel="2" x14ac:dyDescent="0.2">
      <c r="A93" s="5" t="s">
        <v>35</v>
      </c>
      <c r="B93" s="5" t="s">
        <v>69</v>
      </c>
      <c r="C93" s="5" t="s">
        <v>52</v>
      </c>
      <c r="D93" s="5"/>
      <c r="E93" s="23" t="s">
        <v>53</v>
      </c>
      <c r="F93" s="4">
        <f t="shared" si="68"/>
        <v>324.5</v>
      </c>
      <c r="G93" s="4">
        <f t="shared" si="68"/>
        <v>7.4</v>
      </c>
      <c r="H93" s="4">
        <f t="shared" si="68"/>
        <v>331.9</v>
      </c>
      <c r="I93" s="4">
        <f t="shared" si="68"/>
        <v>0</v>
      </c>
      <c r="J93" s="4">
        <f t="shared" si="68"/>
        <v>0</v>
      </c>
      <c r="K93" s="4">
        <f t="shared" si="68"/>
        <v>0</v>
      </c>
      <c r="L93" s="4">
        <f t="shared" si="68"/>
        <v>331.9</v>
      </c>
      <c r="M93" s="4">
        <f t="shared" si="68"/>
        <v>0</v>
      </c>
      <c r="N93" s="4">
        <f t="shared" si="68"/>
        <v>331.9</v>
      </c>
      <c r="O93" s="4">
        <f t="shared" si="68"/>
        <v>12.7</v>
      </c>
      <c r="P93" s="4">
        <f t="shared" si="68"/>
        <v>-1.6</v>
      </c>
      <c r="Q93" s="4">
        <f t="shared" si="68"/>
        <v>11.1</v>
      </c>
      <c r="R93" s="4">
        <f t="shared" si="68"/>
        <v>0</v>
      </c>
      <c r="S93" s="4">
        <f t="shared" si="68"/>
        <v>11.1</v>
      </c>
      <c r="T93" s="4">
        <f t="shared" si="68"/>
        <v>0</v>
      </c>
      <c r="U93" s="4">
        <f t="shared" si="68"/>
        <v>11.1</v>
      </c>
      <c r="V93" s="4">
        <f t="shared" si="68"/>
        <v>12.7</v>
      </c>
      <c r="W93" s="4">
        <f t="shared" si="68"/>
        <v>-1.8</v>
      </c>
      <c r="X93" s="4">
        <f t="shared" si="68"/>
        <v>10.899999999999999</v>
      </c>
      <c r="Y93" s="4">
        <f t="shared" si="68"/>
        <v>0</v>
      </c>
      <c r="Z93" s="4">
        <f t="shared" si="68"/>
        <v>10.899999999999999</v>
      </c>
      <c r="AA93" s="82"/>
    </row>
    <row r="94" spans="1:27" ht="47.25" hidden="1" outlineLevel="3" x14ac:dyDescent="0.2">
      <c r="A94" s="5" t="s">
        <v>35</v>
      </c>
      <c r="B94" s="5" t="s">
        <v>69</v>
      </c>
      <c r="C94" s="5" t="s">
        <v>54</v>
      </c>
      <c r="D94" s="5"/>
      <c r="E94" s="23" t="s">
        <v>55</v>
      </c>
      <c r="F94" s="4">
        <f t="shared" si="68"/>
        <v>324.5</v>
      </c>
      <c r="G94" s="4">
        <f t="shared" si="68"/>
        <v>7.4</v>
      </c>
      <c r="H94" s="4">
        <f t="shared" si="68"/>
        <v>331.9</v>
      </c>
      <c r="I94" s="4">
        <f t="shared" si="68"/>
        <v>0</v>
      </c>
      <c r="J94" s="4">
        <f t="shared" si="68"/>
        <v>0</v>
      </c>
      <c r="K94" s="4">
        <f t="shared" si="68"/>
        <v>0</v>
      </c>
      <c r="L94" s="4">
        <f t="shared" si="68"/>
        <v>331.9</v>
      </c>
      <c r="M94" s="4">
        <f t="shared" si="68"/>
        <v>0</v>
      </c>
      <c r="N94" s="4">
        <f t="shared" si="68"/>
        <v>331.9</v>
      </c>
      <c r="O94" s="4">
        <f t="shared" si="68"/>
        <v>12.7</v>
      </c>
      <c r="P94" s="4">
        <f t="shared" si="68"/>
        <v>-1.6</v>
      </c>
      <c r="Q94" s="4">
        <f t="shared" si="68"/>
        <v>11.1</v>
      </c>
      <c r="R94" s="4">
        <f t="shared" si="68"/>
        <v>0</v>
      </c>
      <c r="S94" s="4">
        <f t="shared" si="68"/>
        <v>11.1</v>
      </c>
      <c r="T94" s="4">
        <f t="shared" si="68"/>
        <v>0</v>
      </c>
      <c r="U94" s="4">
        <f t="shared" si="68"/>
        <v>11.1</v>
      </c>
      <c r="V94" s="4">
        <f t="shared" si="68"/>
        <v>12.7</v>
      </c>
      <c r="W94" s="4">
        <f t="shared" si="68"/>
        <v>-1.8</v>
      </c>
      <c r="X94" s="4">
        <f t="shared" si="68"/>
        <v>10.899999999999999</v>
      </c>
      <c r="Y94" s="4">
        <f t="shared" si="68"/>
        <v>0</v>
      </c>
      <c r="Z94" s="4">
        <f t="shared" si="68"/>
        <v>10.899999999999999</v>
      </c>
      <c r="AA94" s="82"/>
    </row>
    <row r="95" spans="1:27" ht="31.5" hidden="1" outlineLevel="4" x14ac:dyDescent="0.2">
      <c r="A95" s="5" t="s">
        <v>35</v>
      </c>
      <c r="B95" s="5" t="s">
        <v>69</v>
      </c>
      <c r="C95" s="5" t="s">
        <v>56</v>
      </c>
      <c r="D95" s="5"/>
      <c r="E95" s="23" t="s">
        <v>57</v>
      </c>
      <c r="F95" s="4">
        <f t="shared" si="68"/>
        <v>324.5</v>
      </c>
      <c r="G95" s="4">
        <f t="shared" si="68"/>
        <v>7.4</v>
      </c>
      <c r="H95" s="4">
        <f t="shared" si="68"/>
        <v>331.9</v>
      </c>
      <c r="I95" s="4">
        <f t="shared" si="68"/>
        <v>0</v>
      </c>
      <c r="J95" s="4">
        <f t="shared" si="68"/>
        <v>0</v>
      </c>
      <c r="K95" s="4">
        <f t="shared" si="68"/>
        <v>0</v>
      </c>
      <c r="L95" s="4">
        <f t="shared" si="68"/>
        <v>331.9</v>
      </c>
      <c r="M95" s="4">
        <f t="shared" si="68"/>
        <v>0</v>
      </c>
      <c r="N95" s="4">
        <f t="shared" si="68"/>
        <v>331.9</v>
      </c>
      <c r="O95" s="4">
        <f t="shared" si="68"/>
        <v>12.7</v>
      </c>
      <c r="P95" s="4">
        <f t="shared" si="68"/>
        <v>-1.6</v>
      </c>
      <c r="Q95" s="4">
        <f t="shared" si="68"/>
        <v>11.1</v>
      </c>
      <c r="R95" s="4">
        <f t="shared" si="68"/>
        <v>0</v>
      </c>
      <c r="S95" s="4">
        <f t="shared" si="68"/>
        <v>11.1</v>
      </c>
      <c r="T95" s="4">
        <f t="shared" si="68"/>
        <v>0</v>
      </c>
      <c r="U95" s="4">
        <f t="shared" si="68"/>
        <v>11.1</v>
      </c>
      <c r="V95" s="4">
        <f t="shared" si="68"/>
        <v>12.7</v>
      </c>
      <c r="W95" s="4">
        <f t="shared" si="68"/>
        <v>-1.8</v>
      </c>
      <c r="X95" s="4">
        <f t="shared" si="68"/>
        <v>10.899999999999999</v>
      </c>
      <c r="Y95" s="4">
        <f t="shared" si="68"/>
        <v>0</v>
      </c>
      <c r="Z95" s="4">
        <f t="shared" si="68"/>
        <v>10.899999999999999</v>
      </c>
      <c r="AA95" s="82"/>
    </row>
    <row r="96" spans="1:27" s="107" customFormat="1" ht="47.25" hidden="1" outlineLevel="5" x14ac:dyDescent="0.2">
      <c r="A96" s="47" t="s">
        <v>35</v>
      </c>
      <c r="B96" s="47" t="s">
        <v>69</v>
      </c>
      <c r="C96" s="47" t="s">
        <v>71</v>
      </c>
      <c r="D96" s="47"/>
      <c r="E96" s="45" t="s">
        <v>72</v>
      </c>
      <c r="F96" s="20">
        <f t="shared" si="68"/>
        <v>324.5</v>
      </c>
      <c r="G96" s="20">
        <f t="shared" si="68"/>
        <v>7.4</v>
      </c>
      <c r="H96" s="20">
        <f t="shared" si="68"/>
        <v>331.9</v>
      </c>
      <c r="I96" s="20">
        <f t="shared" si="68"/>
        <v>0</v>
      </c>
      <c r="J96" s="20">
        <f t="shared" si="68"/>
        <v>0</v>
      </c>
      <c r="K96" s="20">
        <f t="shared" si="68"/>
        <v>0</v>
      </c>
      <c r="L96" s="20">
        <f t="shared" si="68"/>
        <v>331.9</v>
      </c>
      <c r="M96" s="20">
        <f t="shared" si="68"/>
        <v>0</v>
      </c>
      <c r="N96" s="20">
        <f t="shared" si="68"/>
        <v>331.9</v>
      </c>
      <c r="O96" s="20">
        <f t="shared" si="68"/>
        <v>12.7</v>
      </c>
      <c r="P96" s="20">
        <f t="shared" si="68"/>
        <v>-1.6</v>
      </c>
      <c r="Q96" s="20">
        <f t="shared" si="68"/>
        <v>11.1</v>
      </c>
      <c r="R96" s="20">
        <f t="shared" si="68"/>
        <v>0</v>
      </c>
      <c r="S96" s="20">
        <f t="shared" si="68"/>
        <v>11.1</v>
      </c>
      <c r="T96" s="20">
        <f t="shared" si="68"/>
        <v>0</v>
      </c>
      <c r="U96" s="20">
        <f t="shared" si="68"/>
        <v>11.1</v>
      </c>
      <c r="V96" s="20">
        <f t="shared" si="68"/>
        <v>12.7</v>
      </c>
      <c r="W96" s="20">
        <f t="shared" si="68"/>
        <v>-1.8</v>
      </c>
      <c r="X96" s="20">
        <f t="shared" si="68"/>
        <v>10.899999999999999</v>
      </c>
      <c r="Y96" s="20">
        <f t="shared" si="68"/>
        <v>0</v>
      </c>
      <c r="Z96" s="20">
        <f t="shared" si="68"/>
        <v>10.899999999999999</v>
      </c>
      <c r="AA96" s="82"/>
    </row>
    <row r="97" spans="1:27" s="107" customFormat="1" ht="31.5" hidden="1" outlineLevel="7" x14ac:dyDescent="0.2">
      <c r="A97" s="46" t="s">
        <v>35</v>
      </c>
      <c r="B97" s="46" t="s">
        <v>69</v>
      </c>
      <c r="C97" s="46" t="s">
        <v>71</v>
      </c>
      <c r="D97" s="46" t="s">
        <v>11</v>
      </c>
      <c r="E97" s="50" t="s">
        <v>12</v>
      </c>
      <c r="F97" s="7">
        <v>324.5</v>
      </c>
      <c r="G97" s="7">
        <v>7.4</v>
      </c>
      <c r="H97" s="7">
        <f>SUM(F97:G97)</f>
        <v>331.9</v>
      </c>
      <c r="I97" s="7"/>
      <c r="J97" s="7"/>
      <c r="K97" s="7"/>
      <c r="L97" s="7">
        <f>SUM(H97:K97)</f>
        <v>331.9</v>
      </c>
      <c r="M97" s="7"/>
      <c r="N97" s="7">
        <f>SUM(L97:M97)</f>
        <v>331.9</v>
      </c>
      <c r="O97" s="7">
        <v>12.7</v>
      </c>
      <c r="P97" s="7">
        <v>-1.6</v>
      </c>
      <c r="Q97" s="7">
        <f>SUM(O97:P97)</f>
        <v>11.1</v>
      </c>
      <c r="R97" s="7"/>
      <c r="S97" s="7">
        <f>SUM(Q97:R97)</f>
        <v>11.1</v>
      </c>
      <c r="T97" s="7"/>
      <c r="U97" s="7">
        <f>SUM(S97:T97)</f>
        <v>11.1</v>
      </c>
      <c r="V97" s="7">
        <v>12.7</v>
      </c>
      <c r="W97" s="7">
        <v>-1.8</v>
      </c>
      <c r="X97" s="7">
        <f>SUM(V97:W97)</f>
        <v>10.899999999999999</v>
      </c>
      <c r="Y97" s="7"/>
      <c r="Z97" s="7">
        <f>SUM(X97:Y97)</f>
        <v>10.899999999999999</v>
      </c>
      <c r="AA97" s="82"/>
    </row>
    <row r="98" spans="1:27" ht="15.75" hidden="1" outlineLevel="1" x14ac:dyDescent="0.2">
      <c r="A98" s="5" t="s">
        <v>35</v>
      </c>
      <c r="B98" s="5" t="s">
        <v>73</v>
      </c>
      <c r="C98" s="5"/>
      <c r="D98" s="5"/>
      <c r="E98" s="23" t="s">
        <v>74</v>
      </c>
      <c r="F98" s="4">
        <f t="shared" ref="F98:Z100" si="69">F99</f>
        <v>5000</v>
      </c>
      <c r="G98" s="4">
        <f t="shared" si="69"/>
        <v>0</v>
      </c>
      <c r="H98" s="4">
        <f t="shared" si="69"/>
        <v>5000</v>
      </c>
      <c r="I98" s="4">
        <f t="shared" si="69"/>
        <v>0</v>
      </c>
      <c r="J98" s="4">
        <f t="shared" si="69"/>
        <v>0</v>
      </c>
      <c r="K98" s="4">
        <f t="shared" si="69"/>
        <v>-61.699640000000002</v>
      </c>
      <c r="L98" s="4">
        <f t="shared" si="69"/>
        <v>4938.3003600000002</v>
      </c>
      <c r="M98" s="4">
        <f t="shared" si="69"/>
        <v>0</v>
      </c>
      <c r="N98" s="4">
        <f t="shared" si="69"/>
        <v>4938.3003600000002</v>
      </c>
      <c r="O98" s="4">
        <f t="shared" si="69"/>
        <v>5000</v>
      </c>
      <c r="P98" s="4">
        <f t="shared" si="69"/>
        <v>0</v>
      </c>
      <c r="Q98" s="4">
        <f t="shared" si="69"/>
        <v>5000</v>
      </c>
      <c r="R98" s="4">
        <f t="shared" si="69"/>
        <v>0</v>
      </c>
      <c r="S98" s="4">
        <f t="shared" si="69"/>
        <v>5000</v>
      </c>
      <c r="T98" s="4">
        <f t="shared" si="69"/>
        <v>0</v>
      </c>
      <c r="U98" s="4">
        <f t="shared" si="69"/>
        <v>5000</v>
      </c>
      <c r="V98" s="4">
        <f t="shared" si="69"/>
        <v>5000</v>
      </c>
      <c r="W98" s="4">
        <f t="shared" si="69"/>
        <v>0</v>
      </c>
      <c r="X98" s="4">
        <f t="shared" si="69"/>
        <v>5000</v>
      </c>
      <c r="Y98" s="4">
        <f t="shared" si="69"/>
        <v>0</v>
      </c>
      <c r="Z98" s="4">
        <f t="shared" si="69"/>
        <v>5000</v>
      </c>
      <c r="AA98" s="82"/>
    </row>
    <row r="99" spans="1:27" ht="31.5" hidden="1" outlineLevel="2" x14ac:dyDescent="0.2">
      <c r="A99" s="5" t="s">
        <v>35</v>
      </c>
      <c r="B99" s="5" t="s">
        <v>73</v>
      </c>
      <c r="C99" s="5" t="s">
        <v>17</v>
      </c>
      <c r="D99" s="5"/>
      <c r="E99" s="23" t="s">
        <v>18</v>
      </c>
      <c r="F99" s="4">
        <f t="shared" si="69"/>
        <v>5000</v>
      </c>
      <c r="G99" s="4">
        <f t="shared" si="69"/>
        <v>0</v>
      </c>
      <c r="H99" s="4">
        <f t="shared" si="69"/>
        <v>5000</v>
      </c>
      <c r="I99" s="4">
        <f t="shared" si="69"/>
        <v>0</v>
      </c>
      <c r="J99" s="4">
        <f t="shared" si="69"/>
        <v>0</v>
      </c>
      <c r="K99" s="4">
        <f t="shared" si="69"/>
        <v>-61.699640000000002</v>
      </c>
      <c r="L99" s="4">
        <f t="shared" si="69"/>
        <v>4938.3003600000002</v>
      </c>
      <c r="M99" s="4">
        <f t="shared" si="69"/>
        <v>0</v>
      </c>
      <c r="N99" s="4">
        <f t="shared" si="69"/>
        <v>4938.3003600000002</v>
      </c>
      <c r="O99" s="4">
        <f t="shared" si="69"/>
        <v>5000</v>
      </c>
      <c r="P99" s="4">
        <f t="shared" si="69"/>
        <v>0</v>
      </c>
      <c r="Q99" s="4">
        <f t="shared" si="69"/>
        <v>5000</v>
      </c>
      <c r="R99" s="4">
        <f t="shared" si="69"/>
        <v>0</v>
      </c>
      <c r="S99" s="4">
        <f t="shared" si="69"/>
        <v>5000</v>
      </c>
      <c r="T99" s="4">
        <f t="shared" si="69"/>
        <v>0</v>
      </c>
      <c r="U99" s="4">
        <f t="shared" si="69"/>
        <v>5000</v>
      </c>
      <c r="V99" s="4">
        <f t="shared" si="69"/>
        <v>5000</v>
      </c>
      <c r="W99" s="4">
        <f t="shared" si="69"/>
        <v>0</v>
      </c>
      <c r="X99" s="4">
        <f t="shared" si="69"/>
        <v>5000</v>
      </c>
      <c r="Y99" s="4">
        <f t="shared" si="69"/>
        <v>0</v>
      </c>
      <c r="Z99" s="4">
        <f t="shared" si="69"/>
        <v>5000</v>
      </c>
      <c r="AA99" s="82"/>
    </row>
    <row r="100" spans="1:27" ht="15.75" hidden="1" outlineLevel="3" x14ac:dyDescent="0.2">
      <c r="A100" s="5" t="s">
        <v>35</v>
      </c>
      <c r="B100" s="5" t="s">
        <v>73</v>
      </c>
      <c r="C100" s="5" t="s">
        <v>75</v>
      </c>
      <c r="D100" s="5"/>
      <c r="E100" s="23" t="s">
        <v>573</v>
      </c>
      <c r="F100" s="4">
        <f t="shared" si="69"/>
        <v>5000</v>
      </c>
      <c r="G100" s="4">
        <f t="shared" si="69"/>
        <v>0</v>
      </c>
      <c r="H100" s="4">
        <f t="shared" si="69"/>
        <v>5000</v>
      </c>
      <c r="I100" s="4">
        <f t="shared" si="69"/>
        <v>0</v>
      </c>
      <c r="J100" s="4">
        <f t="shared" si="69"/>
        <v>0</v>
      </c>
      <c r="K100" s="4">
        <f t="shared" si="69"/>
        <v>-61.699640000000002</v>
      </c>
      <c r="L100" s="4">
        <f t="shared" si="69"/>
        <v>4938.3003600000002</v>
      </c>
      <c r="M100" s="4">
        <f t="shared" si="69"/>
        <v>0</v>
      </c>
      <c r="N100" s="4">
        <f t="shared" si="69"/>
        <v>4938.3003600000002</v>
      </c>
      <c r="O100" s="4">
        <f t="shared" si="69"/>
        <v>5000</v>
      </c>
      <c r="P100" s="4">
        <f t="shared" si="69"/>
        <v>0</v>
      </c>
      <c r="Q100" s="4">
        <f t="shared" si="69"/>
        <v>5000</v>
      </c>
      <c r="R100" s="4">
        <f t="shared" si="69"/>
        <v>0</v>
      </c>
      <c r="S100" s="4">
        <f t="shared" si="69"/>
        <v>5000</v>
      </c>
      <c r="T100" s="4">
        <f t="shared" si="69"/>
        <v>0</v>
      </c>
      <c r="U100" s="4">
        <f t="shared" si="69"/>
        <v>5000</v>
      </c>
      <c r="V100" s="4">
        <f t="shared" si="69"/>
        <v>5000</v>
      </c>
      <c r="W100" s="4">
        <f t="shared" si="69"/>
        <v>0</v>
      </c>
      <c r="X100" s="4">
        <f t="shared" si="69"/>
        <v>5000</v>
      </c>
      <c r="Y100" s="4">
        <f t="shared" si="69"/>
        <v>0</v>
      </c>
      <c r="Z100" s="4">
        <f t="shared" si="69"/>
        <v>5000</v>
      </c>
      <c r="AA100" s="82"/>
    </row>
    <row r="101" spans="1:27" ht="15.75" hidden="1" outlineLevel="7" x14ac:dyDescent="0.2">
      <c r="A101" s="13" t="s">
        <v>35</v>
      </c>
      <c r="B101" s="13" t="s">
        <v>73</v>
      </c>
      <c r="C101" s="13" t="s">
        <v>75</v>
      </c>
      <c r="D101" s="13" t="s">
        <v>27</v>
      </c>
      <c r="E101" s="18" t="s">
        <v>28</v>
      </c>
      <c r="F101" s="8">
        <v>5000</v>
      </c>
      <c r="G101" s="8"/>
      <c r="H101" s="8">
        <f>SUM(F101:G101)</f>
        <v>5000</v>
      </c>
      <c r="I101" s="8"/>
      <c r="J101" s="8"/>
      <c r="K101" s="8">
        <f>-60.69964-1</f>
        <v>-61.699640000000002</v>
      </c>
      <c r="L101" s="8">
        <f>SUM(H101:K101)</f>
        <v>4938.3003600000002</v>
      </c>
      <c r="M101" s="8"/>
      <c r="N101" s="8">
        <f>SUM(L101:M101)</f>
        <v>4938.3003600000002</v>
      </c>
      <c r="O101" s="8">
        <v>5000</v>
      </c>
      <c r="P101" s="8"/>
      <c r="Q101" s="8">
        <f>SUM(O101:P101)</f>
        <v>5000</v>
      </c>
      <c r="R101" s="8"/>
      <c r="S101" s="8">
        <f>SUM(Q101:R101)</f>
        <v>5000</v>
      </c>
      <c r="T101" s="8"/>
      <c r="U101" s="8">
        <f>SUM(S101:T101)</f>
        <v>5000</v>
      </c>
      <c r="V101" s="8">
        <v>5000</v>
      </c>
      <c r="W101" s="8"/>
      <c r="X101" s="8">
        <f>SUM(V101:W101)</f>
        <v>5000</v>
      </c>
      <c r="Y101" s="8"/>
      <c r="Z101" s="8">
        <f>SUM(X101:Y101)</f>
        <v>5000</v>
      </c>
      <c r="AA101" s="82"/>
    </row>
    <row r="102" spans="1:27" ht="15.75" outlineLevel="1" collapsed="1" x14ac:dyDescent="0.2">
      <c r="A102" s="5" t="s">
        <v>35</v>
      </c>
      <c r="B102" s="5" t="s">
        <v>15</v>
      </c>
      <c r="C102" s="5"/>
      <c r="D102" s="5"/>
      <c r="E102" s="23" t="s">
        <v>16</v>
      </c>
      <c r="F102" s="4">
        <f t="shared" ref="F102:Y102" si="70">F103+F108+F120+F146</f>
        <v>132784.12625000003</v>
      </c>
      <c r="G102" s="4">
        <f t="shared" si="70"/>
        <v>-10339.104259999998</v>
      </c>
      <c r="H102" s="4">
        <f>H103+H108+H120+H146</f>
        <v>122445.02199000001</v>
      </c>
      <c r="I102" s="4">
        <f t="shared" ref="I102:K102" si="71">I103+I108+I120+I146</f>
        <v>-41138.199990000001</v>
      </c>
      <c r="J102" s="4">
        <f t="shared" si="71"/>
        <v>0</v>
      </c>
      <c r="K102" s="4">
        <f t="shared" si="71"/>
        <v>-534.60095000000001</v>
      </c>
      <c r="L102" s="4">
        <f>L103+L108+L120+L146</f>
        <v>80772.221050000007</v>
      </c>
      <c r="M102" s="4">
        <f t="shared" ref="M102" si="72">M103+M108+M120+M146</f>
        <v>15149.50524</v>
      </c>
      <c r="N102" s="4">
        <f>N103+N108+N120+N146</f>
        <v>95921.726289999991</v>
      </c>
      <c r="O102" s="4">
        <f t="shared" si="70"/>
        <v>183803.25</v>
      </c>
      <c r="P102" s="4">
        <f t="shared" si="70"/>
        <v>32.5</v>
      </c>
      <c r="Q102" s="4">
        <f t="shared" si="70"/>
        <v>183835.75</v>
      </c>
      <c r="R102" s="4">
        <f t="shared" si="70"/>
        <v>0</v>
      </c>
      <c r="S102" s="4">
        <f>S103+S108+S120+S146</f>
        <v>183835.75</v>
      </c>
      <c r="T102" s="4">
        <f t="shared" ref="T102" si="73">T103+T108+T120+T146</f>
        <v>1240</v>
      </c>
      <c r="U102" s="4">
        <f>U103+U108+U120+U146</f>
        <v>185075.75</v>
      </c>
      <c r="V102" s="4">
        <f t="shared" si="70"/>
        <v>180591.9</v>
      </c>
      <c r="W102" s="4">
        <f t="shared" si="70"/>
        <v>32.5</v>
      </c>
      <c r="X102" s="4">
        <f t="shared" si="70"/>
        <v>180624.4</v>
      </c>
      <c r="Y102" s="4">
        <f t="shared" si="70"/>
        <v>0</v>
      </c>
      <c r="Z102" s="4">
        <f>Z103+Z108+Z120+Z146</f>
        <v>180624.4</v>
      </c>
      <c r="AA102" s="82"/>
    </row>
    <row r="103" spans="1:27" ht="47.25" hidden="1" outlineLevel="2" x14ac:dyDescent="0.2">
      <c r="A103" s="5" t="s">
        <v>35</v>
      </c>
      <c r="B103" s="5" t="s">
        <v>15</v>
      </c>
      <c r="C103" s="5" t="s">
        <v>76</v>
      </c>
      <c r="D103" s="5"/>
      <c r="E103" s="23" t="s">
        <v>77</v>
      </c>
      <c r="F103" s="4">
        <f t="shared" ref="F103:Z106" si="74">F104</f>
        <v>442.5</v>
      </c>
      <c r="G103" s="4">
        <f t="shared" si="74"/>
        <v>0</v>
      </c>
      <c r="H103" s="4">
        <f t="shared" si="74"/>
        <v>442.5</v>
      </c>
      <c r="I103" s="4">
        <f t="shared" si="74"/>
        <v>0</v>
      </c>
      <c r="J103" s="4">
        <f t="shared" si="74"/>
        <v>0</v>
      </c>
      <c r="K103" s="4">
        <f t="shared" si="74"/>
        <v>0</v>
      </c>
      <c r="L103" s="4">
        <f t="shared" si="74"/>
        <v>442.5</v>
      </c>
      <c r="M103" s="4">
        <f t="shared" si="74"/>
        <v>0</v>
      </c>
      <c r="N103" s="4">
        <f t="shared" si="74"/>
        <v>442.5</v>
      </c>
      <c r="O103" s="4">
        <f t="shared" si="74"/>
        <v>442.5</v>
      </c>
      <c r="P103" s="4">
        <f t="shared" si="74"/>
        <v>0</v>
      </c>
      <c r="Q103" s="4">
        <f t="shared" si="74"/>
        <v>442.5</v>
      </c>
      <c r="R103" s="4">
        <f t="shared" si="74"/>
        <v>0</v>
      </c>
      <c r="S103" s="4">
        <f t="shared" si="74"/>
        <v>442.5</v>
      </c>
      <c r="T103" s="4">
        <f t="shared" si="74"/>
        <v>0</v>
      </c>
      <c r="U103" s="4">
        <f t="shared" si="74"/>
        <v>442.5</v>
      </c>
      <c r="V103" s="4">
        <f t="shared" si="74"/>
        <v>442.5</v>
      </c>
      <c r="W103" s="4">
        <f t="shared" si="74"/>
        <v>0</v>
      </c>
      <c r="X103" s="4">
        <f t="shared" si="74"/>
        <v>442.5</v>
      </c>
      <c r="Y103" s="4">
        <f t="shared" si="74"/>
        <v>0</v>
      </c>
      <c r="Z103" s="4">
        <f t="shared" si="74"/>
        <v>442.5</v>
      </c>
      <c r="AA103" s="82"/>
    </row>
    <row r="104" spans="1:27" ht="31.5" hidden="1" outlineLevel="3" x14ac:dyDescent="0.2">
      <c r="A104" s="5" t="s">
        <v>35</v>
      </c>
      <c r="B104" s="5" t="s">
        <v>15</v>
      </c>
      <c r="C104" s="5" t="s">
        <v>78</v>
      </c>
      <c r="D104" s="5"/>
      <c r="E104" s="23" t="s">
        <v>79</v>
      </c>
      <c r="F104" s="4">
        <f t="shared" si="74"/>
        <v>442.5</v>
      </c>
      <c r="G104" s="4">
        <f t="shared" si="74"/>
        <v>0</v>
      </c>
      <c r="H104" s="4">
        <f t="shared" si="74"/>
        <v>442.5</v>
      </c>
      <c r="I104" s="4">
        <f t="shared" si="74"/>
        <v>0</v>
      </c>
      <c r="J104" s="4">
        <f t="shared" si="74"/>
        <v>0</v>
      </c>
      <c r="K104" s="4">
        <f t="shared" si="74"/>
        <v>0</v>
      </c>
      <c r="L104" s="4">
        <f t="shared" si="74"/>
        <v>442.5</v>
      </c>
      <c r="M104" s="4">
        <f t="shared" si="74"/>
        <v>0</v>
      </c>
      <c r="N104" s="4">
        <f t="shared" si="74"/>
        <v>442.5</v>
      </c>
      <c r="O104" s="4">
        <f t="shared" si="74"/>
        <v>442.5</v>
      </c>
      <c r="P104" s="4">
        <f t="shared" si="74"/>
        <v>0</v>
      </c>
      <c r="Q104" s="4">
        <f t="shared" si="74"/>
        <v>442.5</v>
      </c>
      <c r="R104" s="4">
        <f t="shared" si="74"/>
        <v>0</v>
      </c>
      <c r="S104" s="4">
        <f t="shared" si="74"/>
        <v>442.5</v>
      </c>
      <c r="T104" s="4">
        <f t="shared" si="74"/>
        <v>0</v>
      </c>
      <c r="U104" s="4">
        <f t="shared" si="74"/>
        <v>442.5</v>
      </c>
      <c r="V104" s="4">
        <f t="shared" si="74"/>
        <v>442.5</v>
      </c>
      <c r="W104" s="4">
        <f t="shared" si="74"/>
        <v>0</v>
      </c>
      <c r="X104" s="4">
        <f t="shared" si="74"/>
        <v>442.5</v>
      </c>
      <c r="Y104" s="4">
        <f t="shared" si="74"/>
        <v>0</v>
      </c>
      <c r="Z104" s="4">
        <f t="shared" si="74"/>
        <v>442.5</v>
      </c>
      <c r="AA104" s="82"/>
    </row>
    <row r="105" spans="1:27" ht="47.25" hidden="1" outlineLevel="4" x14ac:dyDescent="0.2">
      <c r="A105" s="5" t="s">
        <v>35</v>
      </c>
      <c r="B105" s="5" t="s">
        <v>15</v>
      </c>
      <c r="C105" s="5" t="s">
        <v>80</v>
      </c>
      <c r="D105" s="5"/>
      <c r="E105" s="23" t="s">
        <v>81</v>
      </c>
      <c r="F105" s="4">
        <f t="shared" si="74"/>
        <v>442.5</v>
      </c>
      <c r="G105" s="4">
        <f t="shared" si="74"/>
        <v>0</v>
      </c>
      <c r="H105" s="4">
        <f t="shared" si="74"/>
        <v>442.5</v>
      </c>
      <c r="I105" s="4">
        <f t="shared" si="74"/>
        <v>0</v>
      </c>
      <c r="J105" s="4">
        <f t="shared" si="74"/>
        <v>0</v>
      </c>
      <c r="K105" s="4">
        <f t="shared" si="74"/>
        <v>0</v>
      </c>
      <c r="L105" s="4">
        <f t="shared" si="74"/>
        <v>442.5</v>
      </c>
      <c r="M105" s="4">
        <f t="shared" si="74"/>
        <v>0</v>
      </c>
      <c r="N105" s="4">
        <f t="shared" si="74"/>
        <v>442.5</v>
      </c>
      <c r="O105" s="4">
        <f t="shared" si="74"/>
        <v>442.5</v>
      </c>
      <c r="P105" s="4">
        <f t="shared" si="74"/>
        <v>0</v>
      </c>
      <c r="Q105" s="4">
        <f t="shared" si="74"/>
        <v>442.5</v>
      </c>
      <c r="R105" s="4">
        <f t="shared" si="74"/>
        <v>0</v>
      </c>
      <c r="S105" s="4">
        <f t="shared" si="74"/>
        <v>442.5</v>
      </c>
      <c r="T105" s="4">
        <f t="shared" si="74"/>
        <v>0</v>
      </c>
      <c r="U105" s="4">
        <f t="shared" si="74"/>
        <v>442.5</v>
      </c>
      <c r="V105" s="4">
        <f t="shared" si="74"/>
        <v>442.5</v>
      </c>
      <c r="W105" s="4">
        <f t="shared" si="74"/>
        <v>0</v>
      </c>
      <c r="X105" s="4">
        <f t="shared" si="74"/>
        <v>442.5</v>
      </c>
      <c r="Y105" s="4">
        <f t="shared" si="74"/>
        <v>0</v>
      </c>
      <c r="Z105" s="4">
        <f t="shared" si="74"/>
        <v>442.5</v>
      </c>
      <c r="AA105" s="82"/>
    </row>
    <row r="106" spans="1:27" ht="15.75" hidden="1" outlineLevel="5" x14ac:dyDescent="0.2">
      <c r="A106" s="5" t="s">
        <v>35</v>
      </c>
      <c r="B106" s="5" t="s">
        <v>15</v>
      </c>
      <c r="C106" s="5" t="s">
        <v>82</v>
      </c>
      <c r="D106" s="5"/>
      <c r="E106" s="23" t="s">
        <v>83</v>
      </c>
      <c r="F106" s="4">
        <f t="shared" si="74"/>
        <v>442.5</v>
      </c>
      <c r="G106" s="4">
        <f t="shared" si="74"/>
        <v>0</v>
      </c>
      <c r="H106" s="4">
        <f t="shared" si="74"/>
        <v>442.5</v>
      </c>
      <c r="I106" s="4">
        <f t="shared" si="74"/>
        <v>0</v>
      </c>
      <c r="J106" s="4">
        <f t="shared" si="74"/>
        <v>0</v>
      </c>
      <c r="K106" s="4">
        <f t="shared" si="74"/>
        <v>0</v>
      </c>
      <c r="L106" s="4">
        <f t="shared" si="74"/>
        <v>442.5</v>
      </c>
      <c r="M106" s="4">
        <f t="shared" si="74"/>
        <v>0</v>
      </c>
      <c r="N106" s="4">
        <f t="shared" si="74"/>
        <v>442.5</v>
      </c>
      <c r="O106" s="4">
        <f t="shared" si="74"/>
        <v>442.5</v>
      </c>
      <c r="P106" s="4">
        <f t="shared" si="74"/>
        <v>0</v>
      </c>
      <c r="Q106" s="4">
        <f t="shared" si="74"/>
        <v>442.5</v>
      </c>
      <c r="R106" s="4">
        <f t="shared" si="74"/>
        <v>0</v>
      </c>
      <c r="S106" s="4">
        <f t="shared" si="74"/>
        <v>442.5</v>
      </c>
      <c r="T106" s="4">
        <f t="shared" si="74"/>
        <v>0</v>
      </c>
      <c r="U106" s="4">
        <f t="shared" si="74"/>
        <v>442.5</v>
      </c>
      <c r="V106" s="4">
        <f t="shared" si="74"/>
        <v>442.5</v>
      </c>
      <c r="W106" s="4">
        <f t="shared" si="74"/>
        <v>0</v>
      </c>
      <c r="X106" s="4">
        <f t="shared" si="74"/>
        <v>442.5</v>
      </c>
      <c r="Y106" s="4">
        <f t="shared" si="74"/>
        <v>0</v>
      </c>
      <c r="Z106" s="4">
        <f t="shared" si="74"/>
        <v>442.5</v>
      </c>
      <c r="AA106" s="82"/>
    </row>
    <row r="107" spans="1:27" ht="31.5" hidden="1" outlineLevel="7" x14ac:dyDescent="0.2">
      <c r="A107" s="13" t="s">
        <v>35</v>
      </c>
      <c r="B107" s="13" t="s">
        <v>15</v>
      </c>
      <c r="C107" s="13" t="s">
        <v>82</v>
      </c>
      <c r="D107" s="13" t="s">
        <v>11</v>
      </c>
      <c r="E107" s="18" t="s">
        <v>12</v>
      </c>
      <c r="F107" s="8">
        <v>442.5</v>
      </c>
      <c r="G107" s="8"/>
      <c r="H107" s="8">
        <f>SUM(F107:G107)</f>
        <v>442.5</v>
      </c>
      <c r="I107" s="8"/>
      <c r="J107" s="8"/>
      <c r="K107" s="8"/>
      <c r="L107" s="8">
        <f>SUM(H107:K107)</f>
        <v>442.5</v>
      </c>
      <c r="M107" s="8"/>
      <c r="N107" s="8">
        <f>SUM(L107:M107)</f>
        <v>442.5</v>
      </c>
      <c r="O107" s="8">
        <v>442.5</v>
      </c>
      <c r="P107" s="8"/>
      <c r="Q107" s="8">
        <f>SUM(O107:P107)</f>
        <v>442.5</v>
      </c>
      <c r="R107" s="8"/>
      <c r="S107" s="8">
        <f>SUM(Q107:R107)</f>
        <v>442.5</v>
      </c>
      <c r="T107" s="8"/>
      <c r="U107" s="8">
        <f>SUM(S107:T107)</f>
        <v>442.5</v>
      </c>
      <c r="V107" s="8">
        <v>442.5</v>
      </c>
      <c r="W107" s="8"/>
      <c r="X107" s="8">
        <f>SUM(V107:W107)</f>
        <v>442.5</v>
      </c>
      <c r="Y107" s="8"/>
      <c r="Z107" s="8">
        <f>SUM(X107:Y107)</f>
        <v>442.5</v>
      </c>
      <c r="AA107" s="82"/>
    </row>
    <row r="108" spans="1:27" ht="31.5" outlineLevel="2" x14ac:dyDescent="0.2">
      <c r="A108" s="5" t="s">
        <v>35</v>
      </c>
      <c r="B108" s="5" t="s">
        <v>15</v>
      </c>
      <c r="C108" s="5" t="s">
        <v>84</v>
      </c>
      <c r="D108" s="5"/>
      <c r="E108" s="23" t="s">
        <v>85</v>
      </c>
      <c r="F108" s="4">
        <f t="shared" ref="F108:Z108" si="75">F109+F116</f>
        <v>2699.8009999999999</v>
      </c>
      <c r="G108" s="4">
        <f t="shared" si="75"/>
        <v>1306</v>
      </c>
      <c r="H108" s="4">
        <f t="shared" si="75"/>
        <v>4005.8009999999999</v>
      </c>
      <c r="I108" s="4">
        <f t="shared" si="75"/>
        <v>0</v>
      </c>
      <c r="J108" s="4">
        <f t="shared" si="75"/>
        <v>0</v>
      </c>
      <c r="K108" s="4">
        <f t="shared" si="75"/>
        <v>-120.08095</v>
      </c>
      <c r="L108" s="4">
        <f t="shared" si="75"/>
        <v>3885.7200499999999</v>
      </c>
      <c r="M108" s="4">
        <f t="shared" si="75"/>
        <v>-621.49476000000004</v>
      </c>
      <c r="N108" s="4">
        <f t="shared" si="75"/>
        <v>3264.2252899999999</v>
      </c>
      <c r="O108" s="4">
        <f t="shared" si="75"/>
        <v>2295.6999999999998</v>
      </c>
      <c r="P108" s="4">
        <f t="shared" si="75"/>
        <v>1306</v>
      </c>
      <c r="Q108" s="4">
        <f t="shared" si="75"/>
        <v>3601.7</v>
      </c>
      <c r="R108" s="4">
        <f t="shared" si="75"/>
        <v>0</v>
      </c>
      <c r="S108" s="4">
        <f t="shared" si="75"/>
        <v>3601.7</v>
      </c>
      <c r="T108" s="4">
        <f t="shared" si="75"/>
        <v>0</v>
      </c>
      <c r="U108" s="4">
        <f t="shared" si="75"/>
        <v>3601.7</v>
      </c>
      <c r="V108" s="4">
        <f t="shared" si="75"/>
        <v>2295.6999999999998</v>
      </c>
      <c r="W108" s="4">
        <f t="shared" si="75"/>
        <v>1100</v>
      </c>
      <c r="X108" s="4">
        <f t="shared" si="75"/>
        <v>3395.7</v>
      </c>
      <c r="Y108" s="4">
        <f t="shared" si="75"/>
        <v>0</v>
      </c>
      <c r="Z108" s="4">
        <f t="shared" si="75"/>
        <v>3395.7</v>
      </c>
      <c r="AA108" s="82"/>
    </row>
    <row r="109" spans="1:27" ht="31.5" outlineLevel="3" x14ac:dyDescent="0.2">
      <c r="A109" s="5" t="s">
        <v>35</v>
      </c>
      <c r="B109" s="5" t="s">
        <v>15</v>
      </c>
      <c r="C109" s="5" t="s">
        <v>86</v>
      </c>
      <c r="D109" s="5"/>
      <c r="E109" s="23" t="s">
        <v>87</v>
      </c>
      <c r="F109" s="4">
        <f t="shared" ref="F109:Z110" si="76">F110</f>
        <v>2425</v>
      </c>
      <c r="G109" s="4">
        <f t="shared" si="76"/>
        <v>1306</v>
      </c>
      <c r="H109" s="4">
        <f t="shared" si="76"/>
        <v>3731</v>
      </c>
      <c r="I109" s="4">
        <f t="shared" si="76"/>
        <v>0</v>
      </c>
      <c r="J109" s="4">
        <f t="shared" si="76"/>
        <v>0</v>
      </c>
      <c r="K109" s="4">
        <f t="shared" si="76"/>
        <v>-120.08095</v>
      </c>
      <c r="L109" s="4">
        <f t="shared" si="76"/>
        <v>3610.91905</v>
      </c>
      <c r="M109" s="4">
        <f t="shared" si="76"/>
        <v>-621.49476000000004</v>
      </c>
      <c r="N109" s="4">
        <f t="shared" si="76"/>
        <v>2989.4242899999999</v>
      </c>
      <c r="O109" s="4">
        <f t="shared" si="76"/>
        <v>2140</v>
      </c>
      <c r="P109" s="4">
        <f t="shared" si="76"/>
        <v>1306</v>
      </c>
      <c r="Q109" s="4">
        <f t="shared" si="76"/>
        <v>3446</v>
      </c>
      <c r="R109" s="4">
        <f t="shared" si="76"/>
        <v>0</v>
      </c>
      <c r="S109" s="4">
        <f t="shared" si="76"/>
        <v>3446</v>
      </c>
      <c r="T109" s="4">
        <f t="shared" si="76"/>
        <v>0</v>
      </c>
      <c r="U109" s="4">
        <f t="shared" si="76"/>
        <v>3446</v>
      </c>
      <c r="V109" s="4">
        <f t="shared" si="76"/>
        <v>2140</v>
      </c>
      <c r="W109" s="4">
        <f t="shared" si="76"/>
        <v>1100</v>
      </c>
      <c r="X109" s="4">
        <f t="shared" si="76"/>
        <v>3240</v>
      </c>
      <c r="Y109" s="4">
        <f t="shared" si="76"/>
        <v>0</v>
      </c>
      <c r="Z109" s="4">
        <f t="shared" si="76"/>
        <v>3240</v>
      </c>
      <c r="AA109" s="82"/>
    </row>
    <row r="110" spans="1:27" ht="31.5" outlineLevel="4" collapsed="1" x14ac:dyDescent="0.2">
      <c r="A110" s="5" t="s">
        <v>35</v>
      </c>
      <c r="B110" s="5" t="s">
        <v>15</v>
      </c>
      <c r="C110" s="5" t="s">
        <v>88</v>
      </c>
      <c r="D110" s="5"/>
      <c r="E110" s="23" t="s">
        <v>89</v>
      </c>
      <c r="F110" s="4">
        <f t="shared" si="76"/>
        <v>2425</v>
      </c>
      <c r="G110" s="4">
        <f>G111+G114</f>
        <v>1306</v>
      </c>
      <c r="H110" s="4">
        <f t="shared" ref="H110:X110" si="77">H111+H114</f>
        <v>3731</v>
      </c>
      <c r="I110" s="4">
        <f t="shared" si="77"/>
        <v>0</v>
      </c>
      <c r="J110" s="4">
        <f t="shared" si="77"/>
        <v>0</v>
      </c>
      <c r="K110" s="4">
        <f>K111+K114</f>
        <v>-120.08095</v>
      </c>
      <c r="L110" s="4">
        <f t="shared" ref="L110" si="78">L111+L114</f>
        <v>3610.91905</v>
      </c>
      <c r="M110" s="4">
        <f>M111+M114</f>
        <v>-621.49476000000004</v>
      </c>
      <c r="N110" s="4">
        <f t="shared" ref="N110" si="79">N111+N114</f>
        <v>2989.4242899999999</v>
      </c>
      <c r="O110" s="4">
        <f t="shared" si="77"/>
        <v>2140</v>
      </c>
      <c r="P110" s="4">
        <f t="shared" si="77"/>
        <v>1306</v>
      </c>
      <c r="Q110" s="4">
        <f t="shared" si="77"/>
        <v>3446</v>
      </c>
      <c r="R110" s="4">
        <f>R111+R114</f>
        <v>0</v>
      </c>
      <c r="S110" s="4">
        <f t="shared" ref="S110" si="80">S111+S114</f>
        <v>3446</v>
      </c>
      <c r="T110" s="4">
        <f>T111+T114</f>
        <v>0</v>
      </c>
      <c r="U110" s="4">
        <f t="shared" ref="U110" si="81">U111+U114</f>
        <v>3446</v>
      </c>
      <c r="V110" s="4">
        <f t="shared" si="77"/>
        <v>2140</v>
      </c>
      <c r="W110" s="4">
        <f t="shared" si="77"/>
        <v>1100</v>
      </c>
      <c r="X110" s="4">
        <f t="shared" si="77"/>
        <v>3240</v>
      </c>
      <c r="Y110" s="4">
        <f>Y111+Y114</f>
        <v>0</v>
      </c>
      <c r="Z110" s="4">
        <f t="shared" ref="Z110" si="82">Z111+Z114</f>
        <v>3240</v>
      </c>
      <c r="AA110" s="82"/>
    </row>
    <row r="111" spans="1:27" ht="31.5" hidden="1" outlineLevel="5" x14ac:dyDescent="0.2">
      <c r="A111" s="5" t="s">
        <v>35</v>
      </c>
      <c r="B111" s="5" t="s">
        <v>15</v>
      </c>
      <c r="C111" s="5" t="s">
        <v>90</v>
      </c>
      <c r="D111" s="5"/>
      <c r="E111" s="23" t="s">
        <v>91</v>
      </c>
      <c r="F111" s="4">
        <f>F112+F113</f>
        <v>2425</v>
      </c>
      <c r="G111" s="4">
        <f t="shared" ref="G111:Z111" si="83">G112+G113</f>
        <v>0</v>
      </c>
      <c r="H111" s="4">
        <f t="shared" si="83"/>
        <v>2425</v>
      </c>
      <c r="I111" s="4">
        <f t="shared" si="83"/>
        <v>0</v>
      </c>
      <c r="J111" s="4">
        <f t="shared" si="83"/>
        <v>0</v>
      </c>
      <c r="K111" s="4">
        <f t="shared" si="83"/>
        <v>0</v>
      </c>
      <c r="L111" s="4">
        <f t="shared" si="83"/>
        <v>2425</v>
      </c>
      <c r="M111" s="4">
        <f t="shared" si="83"/>
        <v>0</v>
      </c>
      <c r="N111" s="4">
        <f t="shared" si="83"/>
        <v>2425</v>
      </c>
      <c r="O111" s="4">
        <f t="shared" si="83"/>
        <v>2140</v>
      </c>
      <c r="P111" s="4">
        <f t="shared" si="83"/>
        <v>0</v>
      </c>
      <c r="Q111" s="4">
        <f t="shared" si="83"/>
        <v>2140</v>
      </c>
      <c r="R111" s="4">
        <f t="shared" si="83"/>
        <v>0</v>
      </c>
      <c r="S111" s="4">
        <f t="shared" si="83"/>
        <v>2140</v>
      </c>
      <c r="T111" s="4">
        <f t="shared" si="83"/>
        <v>0</v>
      </c>
      <c r="U111" s="4">
        <f t="shared" si="83"/>
        <v>2140</v>
      </c>
      <c r="V111" s="4">
        <f t="shared" si="83"/>
        <v>2140</v>
      </c>
      <c r="W111" s="4">
        <f t="shared" si="83"/>
        <v>0</v>
      </c>
      <c r="X111" s="4">
        <f t="shared" si="83"/>
        <v>2140</v>
      </c>
      <c r="Y111" s="4">
        <f t="shared" si="83"/>
        <v>0</v>
      </c>
      <c r="Z111" s="4">
        <f t="shared" si="83"/>
        <v>2140</v>
      </c>
      <c r="AA111" s="82"/>
    </row>
    <row r="112" spans="1:27" ht="31.5" hidden="1" outlineLevel="7" x14ac:dyDescent="0.2">
      <c r="A112" s="13" t="s">
        <v>35</v>
      </c>
      <c r="B112" s="13" t="s">
        <v>15</v>
      </c>
      <c r="C112" s="13" t="s">
        <v>90</v>
      </c>
      <c r="D112" s="13" t="s">
        <v>11</v>
      </c>
      <c r="E112" s="18" t="s">
        <v>12</v>
      </c>
      <c r="F112" s="8">
        <v>50</v>
      </c>
      <c r="G112" s="8"/>
      <c r="H112" s="8">
        <f>SUM(F112:G112)</f>
        <v>50</v>
      </c>
      <c r="I112" s="8"/>
      <c r="J112" s="8"/>
      <c r="K112" s="8"/>
      <c r="L112" s="8">
        <f>SUM(H112:K112)</f>
        <v>50</v>
      </c>
      <c r="M112" s="8"/>
      <c r="N112" s="8">
        <f>SUM(L112:M112)</f>
        <v>50</v>
      </c>
      <c r="O112" s="8">
        <v>40</v>
      </c>
      <c r="P112" s="8"/>
      <c r="Q112" s="8">
        <f>SUM(O112:P112)</f>
        <v>40</v>
      </c>
      <c r="R112" s="8"/>
      <c r="S112" s="8">
        <f>SUM(Q112:R112)</f>
        <v>40</v>
      </c>
      <c r="T112" s="8"/>
      <c r="U112" s="8">
        <f>SUM(S112:T112)</f>
        <v>40</v>
      </c>
      <c r="V112" s="8">
        <v>40</v>
      </c>
      <c r="W112" s="8"/>
      <c r="X112" s="8">
        <f>SUM(V112:W112)</f>
        <v>40</v>
      </c>
      <c r="Y112" s="8"/>
      <c r="Z112" s="8">
        <f>SUM(X112:Y112)</f>
        <v>40</v>
      </c>
      <c r="AA112" s="82"/>
    </row>
    <row r="113" spans="1:27" ht="31.5" hidden="1" outlineLevel="7" x14ac:dyDescent="0.2">
      <c r="A113" s="13" t="s">
        <v>35</v>
      </c>
      <c r="B113" s="13" t="s">
        <v>15</v>
      </c>
      <c r="C113" s="13" t="s">
        <v>90</v>
      </c>
      <c r="D113" s="13" t="s">
        <v>92</v>
      </c>
      <c r="E113" s="18" t="s">
        <v>93</v>
      </c>
      <c r="F113" s="8">
        <v>2375</v>
      </c>
      <c r="G113" s="8"/>
      <c r="H113" s="8">
        <f>SUM(F113:G113)</f>
        <v>2375</v>
      </c>
      <c r="I113" s="8"/>
      <c r="J113" s="8"/>
      <c r="K113" s="8"/>
      <c r="L113" s="8">
        <f>SUM(H113:K113)</f>
        <v>2375</v>
      </c>
      <c r="M113" s="8"/>
      <c r="N113" s="8">
        <f>SUM(L113:M113)</f>
        <v>2375</v>
      </c>
      <c r="O113" s="8">
        <v>2100</v>
      </c>
      <c r="P113" s="8"/>
      <c r="Q113" s="8">
        <f>SUM(O113:P113)</f>
        <v>2100</v>
      </c>
      <c r="R113" s="8"/>
      <c r="S113" s="8">
        <f>SUM(Q113:R113)</f>
        <v>2100</v>
      </c>
      <c r="T113" s="8"/>
      <c r="U113" s="8">
        <f>SUM(S113:T113)</f>
        <v>2100</v>
      </c>
      <c r="V113" s="8">
        <v>2100</v>
      </c>
      <c r="W113" s="8"/>
      <c r="X113" s="8">
        <f>SUM(V113:W113)</f>
        <v>2100</v>
      </c>
      <c r="Y113" s="8"/>
      <c r="Z113" s="8">
        <f>SUM(X113:Y113)</f>
        <v>2100</v>
      </c>
      <c r="AA113" s="82"/>
    </row>
    <row r="114" spans="1:27" s="106" customFormat="1" ht="31.5" outlineLevel="7" x14ac:dyDescent="0.2">
      <c r="A114" s="5" t="s">
        <v>35</v>
      </c>
      <c r="B114" s="5" t="s">
        <v>15</v>
      </c>
      <c r="C114" s="10" t="s">
        <v>674</v>
      </c>
      <c r="D114" s="5"/>
      <c r="E114" s="129" t="s">
        <v>801</v>
      </c>
      <c r="F114" s="4">
        <f t="shared" ref="F114:Z114" si="84">F115</f>
        <v>0</v>
      </c>
      <c r="G114" s="4">
        <f t="shared" si="84"/>
        <v>1306</v>
      </c>
      <c r="H114" s="4">
        <f t="shared" si="84"/>
        <v>1306</v>
      </c>
      <c r="I114" s="4">
        <f t="shared" si="84"/>
        <v>0</v>
      </c>
      <c r="J114" s="4">
        <f t="shared" si="84"/>
        <v>0</v>
      </c>
      <c r="K114" s="4">
        <f t="shared" si="84"/>
        <v>-120.08095</v>
      </c>
      <c r="L114" s="4">
        <f t="shared" si="84"/>
        <v>1185.91905</v>
      </c>
      <c r="M114" s="4">
        <f t="shared" si="84"/>
        <v>-621.49476000000004</v>
      </c>
      <c r="N114" s="4">
        <f t="shared" si="84"/>
        <v>564.42428999999993</v>
      </c>
      <c r="O114" s="4">
        <f t="shared" si="84"/>
        <v>0</v>
      </c>
      <c r="P114" s="4">
        <f t="shared" si="84"/>
        <v>1306</v>
      </c>
      <c r="Q114" s="4">
        <f t="shared" si="84"/>
        <v>1306</v>
      </c>
      <c r="R114" s="4">
        <f t="shared" si="84"/>
        <v>0</v>
      </c>
      <c r="S114" s="4">
        <f t="shared" si="84"/>
        <v>1306</v>
      </c>
      <c r="T114" s="4">
        <f t="shared" si="84"/>
        <v>0</v>
      </c>
      <c r="U114" s="4">
        <f t="shared" si="84"/>
        <v>1306</v>
      </c>
      <c r="V114" s="4">
        <f t="shared" si="84"/>
        <v>0</v>
      </c>
      <c r="W114" s="4">
        <f t="shared" si="84"/>
        <v>1100</v>
      </c>
      <c r="X114" s="4">
        <f t="shared" si="84"/>
        <v>1100</v>
      </c>
      <c r="Y114" s="4">
        <f t="shared" si="84"/>
        <v>0</v>
      </c>
      <c r="Z114" s="4">
        <f t="shared" si="84"/>
        <v>1100</v>
      </c>
      <c r="AA114" s="82"/>
    </row>
    <row r="115" spans="1:27" s="109" customFormat="1" ht="31.5" outlineLevel="7" x14ac:dyDescent="0.2">
      <c r="A115" s="13" t="s">
        <v>35</v>
      </c>
      <c r="B115" s="13" t="s">
        <v>15</v>
      </c>
      <c r="C115" s="9" t="s">
        <v>674</v>
      </c>
      <c r="D115" s="13" t="s">
        <v>92</v>
      </c>
      <c r="E115" s="18" t="s">
        <v>93</v>
      </c>
      <c r="F115" s="8"/>
      <c r="G115" s="8">
        <v>1306</v>
      </c>
      <c r="H115" s="8">
        <f>SUM(F115:G115)</f>
        <v>1306</v>
      </c>
      <c r="I115" s="8"/>
      <c r="J115" s="8"/>
      <c r="K115" s="8">
        <v>-120.08095</v>
      </c>
      <c r="L115" s="8">
        <f>SUM(H115:K115)</f>
        <v>1185.91905</v>
      </c>
      <c r="M115" s="8">
        <f>-399.972-221.52276</f>
        <v>-621.49476000000004</v>
      </c>
      <c r="N115" s="8">
        <f>SUM(L115:M115)</f>
        <v>564.42428999999993</v>
      </c>
      <c r="O115" s="8"/>
      <c r="P115" s="8">
        <v>1306</v>
      </c>
      <c r="Q115" s="8">
        <f>SUM(O115:P115)</f>
        <v>1306</v>
      </c>
      <c r="R115" s="8"/>
      <c r="S115" s="8">
        <f>SUM(Q115:R115)</f>
        <v>1306</v>
      </c>
      <c r="T115" s="8"/>
      <c r="U115" s="8">
        <f>SUM(S115:T115)</f>
        <v>1306</v>
      </c>
      <c r="V115" s="8"/>
      <c r="W115" s="8">
        <v>1100</v>
      </c>
      <c r="X115" s="8">
        <f>SUM(V115:W115)</f>
        <v>1100</v>
      </c>
      <c r="Y115" s="8"/>
      <c r="Z115" s="8">
        <f>SUM(X115:Y115)</f>
        <v>1100</v>
      </c>
      <c r="AA115" s="82"/>
    </row>
    <row r="116" spans="1:27" ht="31.5" hidden="1" outlineLevel="3" x14ac:dyDescent="0.2">
      <c r="A116" s="5" t="s">
        <v>35</v>
      </c>
      <c r="B116" s="5" t="s">
        <v>15</v>
      </c>
      <c r="C116" s="5" t="s">
        <v>94</v>
      </c>
      <c r="D116" s="5"/>
      <c r="E116" s="23" t="s">
        <v>95</v>
      </c>
      <c r="F116" s="4">
        <f t="shared" ref="F116:Z118" si="85">F117</f>
        <v>274.80099999999999</v>
      </c>
      <c r="G116" s="4">
        <f t="shared" si="85"/>
        <v>0</v>
      </c>
      <c r="H116" s="4">
        <f t="shared" si="85"/>
        <v>274.80099999999999</v>
      </c>
      <c r="I116" s="4">
        <f t="shared" si="85"/>
        <v>0</v>
      </c>
      <c r="J116" s="4">
        <f t="shared" si="85"/>
        <v>0</v>
      </c>
      <c r="K116" s="4">
        <f t="shared" si="85"/>
        <v>0</v>
      </c>
      <c r="L116" s="4">
        <f t="shared" si="85"/>
        <v>274.80099999999999</v>
      </c>
      <c r="M116" s="4">
        <f t="shared" si="85"/>
        <v>0</v>
      </c>
      <c r="N116" s="4">
        <f t="shared" si="85"/>
        <v>274.80099999999999</v>
      </c>
      <c r="O116" s="4">
        <f t="shared" si="85"/>
        <v>155.69999999999999</v>
      </c>
      <c r="P116" s="4">
        <f t="shared" si="85"/>
        <v>0</v>
      </c>
      <c r="Q116" s="4">
        <f t="shared" si="85"/>
        <v>155.69999999999999</v>
      </c>
      <c r="R116" s="4">
        <f t="shared" si="85"/>
        <v>0</v>
      </c>
      <c r="S116" s="4">
        <f t="shared" si="85"/>
        <v>155.69999999999999</v>
      </c>
      <c r="T116" s="4">
        <f t="shared" si="85"/>
        <v>0</v>
      </c>
      <c r="U116" s="4">
        <f t="shared" si="85"/>
        <v>155.69999999999999</v>
      </c>
      <c r="V116" s="4">
        <f t="shared" si="85"/>
        <v>155.69999999999999</v>
      </c>
      <c r="W116" s="4">
        <f t="shared" si="85"/>
        <v>0</v>
      </c>
      <c r="X116" s="4">
        <f t="shared" si="85"/>
        <v>155.69999999999999</v>
      </c>
      <c r="Y116" s="4">
        <f t="shared" si="85"/>
        <v>0</v>
      </c>
      <c r="Z116" s="4">
        <f t="shared" si="85"/>
        <v>155.69999999999999</v>
      </c>
      <c r="AA116" s="82"/>
    </row>
    <row r="117" spans="1:27" ht="47.25" hidden="1" outlineLevel="4" x14ac:dyDescent="0.2">
      <c r="A117" s="5" t="s">
        <v>35</v>
      </c>
      <c r="B117" s="5" t="s">
        <v>15</v>
      </c>
      <c r="C117" s="5" t="s">
        <v>96</v>
      </c>
      <c r="D117" s="5"/>
      <c r="E117" s="23" t="s">
        <v>97</v>
      </c>
      <c r="F117" s="4">
        <f t="shared" si="85"/>
        <v>274.80099999999999</v>
      </c>
      <c r="G117" s="4">
        <f t="shared" si="85"/>
        <v>0</v>
      </c>
      <c r="H117" s="4">
        <f t="shared" si="85"/>
        <v>274.80099999999999</v>
      </c>
      <c r="I117" s="4">
        <f t="shared" si="85"/>
        <v>0</v>
      </c>
      <c r="J117" s="4">
        <f t="shared" si="85"/>
        <v>0</v>
      </c>
      <c r="K117" s="4">
        <f t="shared" si="85"/>
        <v>0</v>
      </c>
      <c r="L117" s="4">
        <f t="shared" si="85"/>
        <v>274.80099999999999</v>
      </c>
      <c r="M117" s="4">
        <f t="shared" si="85"/>
        <v>0</v>
      </c>
      <c r="N117" s="4">
        <f t="shared" si="85"/>
        <v>274.80099999999999</v>
      </c>
      <c r="O117" s="4">
        <f t="shared" si="85"/>
        <v>155.69999999999999</v>
      </c>
      <c r="P117" s="4">
        <f t="shared" si="85"/>
        <v>0</v>
      </c>
      <c r="Q117" s="4">
        <f t="shared" si="85"/>
        <v>155.69999999999999</v>
      </c>
      <c r="R117" s="4">
        <f t="shared" si="85"/>
        <v>0</v>
      </c>
      <c r="S117" s="4">
        <f t="shared" si="85"/>
        <v>155.69999999999999</v>
      </c>
      <c r="T117" s="4">
        <f t="shared" si="85"/>
        <v>0</v>
      </c>
      <c r="U117" s="4">
        <f t="shared" si="85"/>
        <v>155.69999999999999</v>
      </c>
      <c r="V117" s="4">
        <f t="shared" si="85"/>
        <v>155.69999999999999</v>
      </c>
      <c r="W117" s="4">
        <f t="shared" si="85"/>
        <v>0</v>
      </c>
      <c r="X117" s="4">
        <f t="shared" si="85"/>
        <v>155.69999999999999</v>
      </c>
      <c r="Y117" s="4">
        <f t="shared" si="85"/>
        <v>0</v>
      </c>
      <c r="Z117" s="4">
        <f t="shared" si="85"/>
        <v>155.69999999999999</v>
      </c>
      <c r="AA117" s="82"/>
    </row>
    <row r="118" spans="1:27" ht="31.5" hidden="1" outlineLevel="5" x14ac:dyDescent="0.2">
      <c r="A118" s="5" t="s">
        <v>35</v>
      </c>
      <c r="B118" s="5" t="s">
        <v>15</v>
      </c>
      <c r="C118" s="5" t="s">
        <v>640</v>
      </c>
      <c r="D118" s="5"/>
      <c r="E118" s="23" t="s">
        <v>641</v>
      </c>
      <c r="F118" s="4">
        <f t="shared" si="85"/>
        <v>274.80099999999999</v>
      </c>
      <c r="G118" s="4">
        <f t="shared" si="85"/>
        <v>0</v>
      </c>
      <c r="H118" s="4">
        <f t="shared" si="85"/>
        <v>274.80099999999999</v>
      </c>
      <c r="I118" s="4">
        <f t="shared" si="85"/>
        <v>0</v>
      </c>
      <c r="J118" s="4">
        <f t="shared" si="85"/>
        <v>0</v>
      </c>
      <c r="K118" s="4">
        <f t="shared" si="85"/>
        <v>0</v>
      </c>
      <c r="L118" s="4">
        <f t="shared" si="85"/>
        <v>274.80099999999999</v>
      </c>
      <c r="M118" s="4">
        <f t="shared" si="85"/>
        <v>0</v>
      </c>
      <c r="N118" s="4">
        <f t="shared" si="85"/>
        <v>274.80099999999999</v>
      </c>
      <c r="O118" s="4">
        <f t="shared" si="85"/>
        <v>155.69999999999999</v>
      </c>
      <c r="P118" s="4">
        <f t="shared" si="85"/>
        <v>0</v>
      </c>
      <c r="Q118" s="4">
        <f t="shared" si="85"/>
        <v>155.69999999999999</v>
      </c>
      <c r="R118" s="4">
        <f t="shared" si="85"/>
        <v>0</v>
      </c>
      <c r="S118" s="4">
        <f t="shared" si="85"/>
        <v>155.69999999999999</v>
      </c>
      <c r="T118" s="4">
        <f t="shared" si="85"/>
        <v>0</v>
      </c>
      <c r="U118" s="4">
        <f t="shared" si="85"/>
        <v>155.69999999999999</v>
      </c>
      <c r="V118" s="4">
        <f t="shared" si="85"/>
        <v>155.69999999999999</v>
      </c>
      <c r="W118" s="4">
        <f t="shared" si="85"/>
        <v>0</v>
      </c>
      <c r="X118" s="4">
        <f t="shared" si="85"/>
        <v>155.69999999999999</v>
      </c>
      <c r="Y118" s="4">
        <f t="shared" si="85"/>
        <v>0</v>
      </c>
      <c r="Z118" s="4">
        <f t="shared" si="85"/>
        <v>155.69999999999999</v>
      </c>
      <c r="AA118" s="82"/>
    </row>
    <row r="119" spans="1:27" ht="31.5" hidden="1" outlineLevel="7" x14ac:dyDescent="0.2">
      <c r="A119" s="13" t="s">
        <v>35</v>
      </c>
      <c r="B119" s="13" t="s">
        <v>15</v>
      </c>
      <c r="C119" s="13" t="s">
        <v>640</v>
      </c>
      <c r="D119" s="13" t="s">
        <v>92</v>
      </c>
      <c r="E119" s="18" t="s">
        <v>93</v>
      </c>
      <c r="F119" s="48">
        <v>274.80099999999999</v>
      </c>
      <c r="G119" s="8"/>
      <c r="H119" s="8">
        <f>SUM(F119:G119)</f>
        <v>274.80099999999999</v>
      </c>
      <c r="I119" s="8"/>
      <c r="J119" s="8"/>
      <c r="K119" s="8"/>
      <c r="L119" s="8">
        <f>SUM(H119:K119)</f>
        <v>274.80099999999999</v>
      </c>
      <c r="M119" s="8"/>
      <c r="N119" s="8">
        <f>SUM(L119:M119)</f>
        <v>274.80099999999999</v>
      </c>
      <c r="O119" s="8">
        <v>155.69999999999999</v>
      </c>
      <c r="P119" s="8"/>
      <c r="Q119" s="8">
        <f>SUM(O119:P119)</f>
        <v>155.69999999999999</v>
      </c>
      <c r="R119" s="8"/>
      <c r="S119" s="8">
        <f>SUM(Q119:R119)</f>
        <v>155.69999999999999</v>
      </c>
      <c r="T119" s="8"/>
      <c r="U119" s="8">
        <f>SUM(S119:T119)</f>
        <v>155.69999999999999</v>
      </c>
      <c r="V119" s="8">
        <v>155.69999999999999</v>
      </c>
      <c r="W119" s="8"/>
      <c r="X119" s="8">
        <f>SUM(V119:W119)</f>
        <v>155.69999999999999</v>
      </c>
      <c r="Y119" s="8"/>
      <c r="Z119" s="8">
        <f>SUM(X119:Y119)</f>
        <v>155.69999999999999</v>
      </c>
      <c r="AA119" s="82"/>
    </row>
    <row r="120" spans="1:27" ht="31.5" outlineLevel="2" collapsed="1" x14ac:dyDescent="0.2">
      <c r="A120" s="5" t="s">
        <v>35</v>
      </c>
      <c r="B120" s="5" t="s">
        <v>15</v>
      </c>
      <c r="C120" s="5" t="s">
        <v>52</v>
      </c>
      <c r="D120" s="5"/>
      <c r="E120" s="23" t="s">
        <v>53</v>
      </c>
      <c r="F120" s="4">
        <f>F121+F126</f>
        <v>73484.900000000009</v>
      </c>
      <c r="G120" s="4">
        <f t="shared" ref="G120:Z120" si="86">G121+G126</f>
        <v>8.1</v>
      </c>
      <c r="H120" s="4">
        <f t="shared" si="86"/>
        <v>73493</v>
      </c>
      <c r="I120" s="4">
        <f t="shared" si="86"/>
        <v>0</v>
      </c>
      <c r="J120" s="4">
        <f t="shared" si="86"/>
        <v>0</v>
      </c>
      <c r="K120" s="4">
        <f t="shared" si="86"/>
        <v>0</v>
      </c>
      <c r="L120" s="4">
        <f t="shared" si="86"/>
        <v>73493</v>
      </c>
      <c r="M120" s="4">
        <f t="shared" si="86"/>
        <v>3850</v>
      </c>
      <c r="N120" s="4">
        <f t="shared" si="86"/>
        <v>77343</v>
      </c>
      <c r="O120" s="4">
        <f t="shared" si="86"/>
        <v>67447.700000000012</v>
      </c>
      <c r="P120" s="4">
        <f t="shared" si="86"/>
        <v>32.5</v>
      </c>
      <c r="Q120" s="4">
        <f t="shared" si="86"/>
        <v>67480.200000000012</v>
      </c>
      <c r="R120" s="4">
        <f t="shared" si="86"/>
        <v>0</v>
      </c>
      <c r="S120" s="4">
        <f t="shared" si="86"/>
        <v>67480.200000000012</v>
      </c>
      <c r="T120" s="4">
        <f t="shared" si="86"/>
        <v>0</v>
      </c>
      <c r="U120" s="4">
        <f t="shared" si="86"/>
        <v>67480.200000000012</v>
      </c>
      <c r="V120" s="4">
        <f t="shared" si="86"/>
        <v>69961.3</v>
      </c>
      <c r="W120" s="4">
        <f t="shared" si="86"/>
        <v>32.5</v>
      </c>
      <c r="X120" s="4">
        <f t="shared" si="86"/>
        <v>69993.8</v>
      </c>
      <c r="Y120" s="4">
        <f t="shared" si="86"/>
        <v>0</v>
      </c>
      <c r="Z120" s="4">
        <f t="shared" si="86"/>
        <v>69993.8</v>
      </c>
      <c r="AA120" s="82"/>
    </row>
    <row r="121" spans="1:27" ht="31.5" hidden="1" outlineLevel="3" x14ac:dyDescent="0.2">
      <c r="A121" s="5" t="s">
        <v>35</v>
      </c>
      <c r="B121" s="5" t="s">
        <v>15</v>
      </c>
      <c r="C121" s="5" t="s">
        <v>98</v>
      </c>
      <c r="D121" s="5"/>
      <c r="E121" s="23" t="s">
        <v>99</v>
      </c>
      <c r="F121" s="4">
        <f t="shared" ref="F121:Z122" si="87">F122</f>
        <v>420.1</v>
      </c>
      <c r="G121" s="4">
        <f t="shared" si="87"/>
        <v>0</v>
      </c>
      <c r="H121" s="4">
        <f t="shared" si="87"/>
        <v>420.1</v>
      </c>
      <c r="I121" s="4">
        <f t="shared" si="87"/>
        <v>0</v>
      </c>
      <c r="J121" s="4">
        <f t="shared" si="87"/>
        <v>0</v>
      </c>
      <c r="K121" s="4">
        <f t="shared" si="87"/>
        <v>0</v>
      </c>
      <c r="L121" s="4">
        <f t="shared" si="87"/>
        <v>420.1</v>
      </c>
      <c r="M121" s="4">
        <f t="shared" si="87"/>
        <v>0</v>
      </c>
      <c r="N121" s="4">
        <f t="shared" si="87"/>
        <v>420.1</v>
      </c>
      <c r="O121" s="4">
        <f t="shared" si="87"/>
        <v>420.1</v>
      </c>
      <c r="P121" s="4">
        <f t="shared" si="87"/>
        <v>0</v>
      </c>
      <c r="Q121" s="4">
        <f t="shared" si="87"/>
        <v>420.1</v>
      </c>
      <c r="R121" s="4">
        <f t="shared" si="87"/>
        <v>0</v>
      </c>
      <c r="S121" s="4">
        <f t="shared" si="87"/>
        <v>420.1</v>
      </c>
      <c r="T121" s="4">
        <f t="shared" si="87"/>
        <v>0</v>
      </c>
      <c r="U121" s="4">
        <f t="shared" si="87"/>
        <v>420.1</v>
      </c>
      <c r="V121" s="4">
        <f t="shared" si="87"/>
        <v>420.1</v>
      </c>
      <c r="W121" s="4">
        <f t="shared" si="87"/>
        <v>0</v>
      </c>
      <c r="X121" s="4">
        <f t="shared" si="87"/>
        <v>420.1</v>
      </c>
      <c r="Y121" s="4">
        <f t="shared" si="87"/>
        <v>0</v>
      </c>
      <c r="Z121" s="4">
        <f t="shared" si="87"/>
        <v>420.1</v>
      </c>
      <c r="AA121" s="82"/>
    </row>
    <row r="122" spans="1:27" ht="49.5" hidden="1" customHeight="1" outlineLevel="4" x14ac:dyDescent="0.2">
      <c r="A122" s="5" t="s">
        <v>35</v>
      </c>
      <c r="B122" s="5" t="s">
        <v>15</v>
      </c>
      <c r="C122" s="5" t="s">
        <v>100</v>
      </c>
      <c r="D122" s="5"/>
      <c r="E122" s="23" t="s">
        <v>101</v>
      </c>
      <c r="F122" s="4">
        <f t="shared" si="87"/>
        <v>420.1</v>
      </c>
      <c r="G122" s="4">
        <f t="shared" si="87"/>
        <v>0</v>
      </c>
      <c r="H122" s="4">
        <f t="shared" si="87"/>
        <v>420.1</v>
      </c>
      <c r="I122" s="4">
        <f t="shared" si="87"/>
        <v>0</v>
      </c>
      <c r="J122" s="4">
        <f t="shared" si="87"/>
        <v>0</v>
      </c>
      <c r="K122" s="4">
        <f t="shared" si="87"/>
        <v>0</v>
      </c>
      <c r="L122" s="4">
        <f t="shared" si="87"/>
        <v>420.1</v>
      </c>
      <c r="M122" s="4">
        <f t="shared" si="87"/>
        <v>0</v>
      </c>
      <c r="N122" s="4">
        <f t="shared" si="87"/>
        <v>420.1</v>
      </c>
      <c r="O122" s="4">
        <f t="shared" si="87"/>
        <v>420.1</v>
      </c>
      <c r="P122" s="4">
        <f t="shared" si="87"/>
        <v>0</v>
      </c>
      <c r="Q122" s="4">
        <f t="shared" si="87"/>
        <v>420.1</v>
      </c>
      <c r="R122" s="4">
        <f t="shared" si="87"/>
        <v>0</v>
      </c>
      <c r="S122" s="4">
        <f t="shared" si="87"/>
        <v>420.1</v>
      </c>
      <c r="T122" s="4">
        <f t="shared" si="87"/>
        <v>0</v>
      </c>
      <c r="U122" s="4">
        <f t="shared" si="87"/>
        <v>420.1</v>
      </c>
      <c r="V122" s="4">
        <f t="shared" si="87"/>
        <v>420.1</v>
      </c>
      <c r="W122" s="4">
        <f t="shared" si="87"/>
        <v>0</v>
      </c>
      <c r="X122" s="4">
        <f t="shared" si="87"/>
        <v>420.1</v>
      </c>
      <c r="Y122" s="4">
        <f t="shared" si="87"/>
        <v>0</v>
      </c>
      <c r="Z122" s="4">
        <f t="shared" si="87"/>
        <v>420.1</v>
      </c>
      <c r="AA122" s="82"/>
    </row>
    <row r="123" spans="1:27" ht="19.5" hidden="1" customHeight="1" outlineLevel="5" x14ac:dyDescent="0.2">
      <c r="A123" s="5" t="s">
        <v>35</v>
      </c>
      <c r="B123" s="5" t="s">
        <v>15</v>
      </c>
      <c r="C123" s="5" t="s">
        <v>102</v>
      </c>
      <c r="D123" s="5"/>
      <c r="E123" s="23" t="s">
        <v>103</v>
      </c>
      <c r="F123" s="4">
        <f>F124+F125</f>
        <v>420.1</v>
      </c>
      <c r="G123" s="4">
        <f t="shared" ref="G123:Z123" si="88">G124+G125</f>
        <v>0</v>
      </c>
      <c r="H123" s="4">
        <f t="shared" si="88"/>
        <v>420.1</v>
      </c>
      <c r="I123" s="4">
        <f t="shared" si="88"/>
        <v>0</v>
      </c>
      <c r="J123" s="4">
        <f t="shared" si="88"/>
        <v>0</v>
      </c>
      <c r="K123" s="4">
        <f t="shared" si="88"/>
        <v>0</v>
      </c>
      <c r="L123" s="4">
        <f t="shared" si="88"/>
        <v>420.1</v>
      </c>
      <c r="M123" s="4">
        <f t="shared" si="88"/>
        <v>0</v>
      </c>
      <c r="N123" s="4">
        <f t="shared" si="88"/>
        <v>420.1</v>
      </c>
      <c r="O123" s="4">
        <f t="shared" si="88"/>
        <v>420.1</v>
      </c>
      <c r="P123" s="4">
        <f t="shared" si="88"/>
        <v>0</v>
      </c>
      <c r="Q123" s="4">
        <f t="shared" si="88"/>
        <v>420.1</v>
      </c>
      <c r="R123" s="4">
        <f t="shared" si="88"/>
        <v>0</v>
      </c>
      <c r="S123" s="4">
        <f t="shared" si="88"/>
        <v>420.1</v>
      </c>
      <c r="T123" s="4">
        <f t="shared" si="88"/>
        <v>0</v>
      </c>
      <c r="U123" s="4">
        <f t="shared" si="88"/>
        <v>420.1</v>
      </c>
      <c r="V123" s="4">
        <f t="shared" si="88"/>
        <v>420.1</v>
      </c>
      <c r="W123" s="4">
        <f t="shared" si="88"/>
        <v>0</v>
      </c>
      <c r="X123" s="4">
        <f t="shared" si="88"/>
        <v>420.1</v>
      </c>
      <c r="Y123" s="4">
        <f t="shared" si="88"/>
        <v>0</v>
      </c>
      <c r="Z123" s="4">
        <f t="shared" si="88"/>
        <v>420.1</v>
      </c>
      <c r="AA123" s="82"/>
    </row>
    <row r="124" spans="1:27" ht="63" hidden="1" outlineLevel="7" x14ac:dyDescent="0.2">
      <c r="A124" s="13" t="s">
        <v>35</v>
      </c>
      <c r="B124" s="13" t="s">
        <v>15</v>
      </c>
      <c r="C124" s="13" t="s">
        <v>102</v>
      </c>
      <c r="D124" s="13" t="s">
        <v>8</v>
      </c>
      <c r="E124" s="18" t="s">
        <v>9</v>
      </c>
      <c r="F124" s="8">
        <v>156.4</v>
      </c>
      <c r="G124" s="8"/>
      <c r="H124" s="8">
        <f t="shared" ref="H124:H125" si="89">SUM(F124:G124)</f>
        <v>156.4</v>
      </c>
      <c r="I124" s="8"/>
      <c r="J124" s="8"/>
      <c r="K124" s="8"/>
      <c r="L124" s="8">
        <f t="shared" ref="L124:L125" si="90">SUM(H124:K124)</f>
        <v>156.4</v>
      </c>
      <c r="M124" s="8"/>
      <c r="N124" s="8">
        <f>SUM(L124:M124)</f>
        <v>156.4</v>
      </c>
      <c r="O124" s="8">
        <v>156.4</v>
      </c>
      <c r="P124" s="8"/>
      <c r="Q124" s="8">
        <f t="shared" ref="Q124:Q125" si="91">SUM(O124:P124)</f>
        <v>156.4</v>
      </c>
      <c r="R124" s="8"/>
      <c r="S124" s="8">
        <f t="shared" ref="S124:S125" si="92">SUM(Q124:R124)</f>
        <v>156.4</v>
      </c>
      <c r="T124" s="8"/>
      <c r="U124" s="8">
        <f>SUM(S124:T124)</f>
        <v>156.4</v>
      </c>
      <c r="V124" s="8">
        <v>156.4</v>
      </c>
      <c r="W124" s="8"/>
      <c r="X124" s="8">
        <f t="shared" ref="X124:X125" si="93">SUM(V124:W124)</f>
        <v>156.4</v>
      </c>
      <c r="Y124" s="8"/>
      <c r="Z124" s="8">
        <f t="shared" ref="Z124:Z125" si="94">SUM(X124:Y124)</f>
        <v>156.4</v>
      </c>
      <c r="AA124" s="82"/>
    </row>
    <row r="125" spans="1:27" ht="31.5" hidden="1" outlineLevel="7" x14ac:dyDescent="0.2">
      <c r="A125" s="13" t="s">
        <v>35</v>
      </c>
      <c r="B125" s="13" t="s">
        <v>15</v>
      </c>
      <c r="C125" s="13" t="s">
        <v>102</v>
      </c>
      <c r="D125" s="13" t="s">
        <v>11</v>
      </c>
      <c r="E125" s="18" t="s">
        <v>12</v>
      </c>
      <c r="F125" s="8">
        <v>263.7</v>
      </c>
      <c r="G125" s="8"/>
      <c r="H125" s="8">
        <f t="shared" si="89"/>
        <v>263.7</v>
      </c>
      <c r="I125" s="8"/>
      <c r="J125" s="8"/>
      <c r="K125" s="8"/>
      <c r="L125" s="8">
        <f t="shared" si="90"/>
        <v>263.7</v>
      </c>
      <c r="M125" s="8"/>
      <c r="N125" s="8">
        <f>SUM(L125:M125)</f>
        <v>263.7</v>
      </c>
      <c r="O125" s="8">
        <v>263.7</v>
      </c>
      <c r="P125" s="8"/>
      <c r="Q125" s="8">
        <f t="shared" si="91"/>
        <v>263.7</v>
      </c>
      <c r="R125" s="8"/>
      <c r="S125" s="8">
        <f t="shared" si="92"/>
        <v>263.7</v>
      </c>
      <c r="T125" s="8"/>
      <c r="U125" s="8">
        <f>SUM(S125:T125)</f>
        <v>263.7</v>
      </c>
      <c r="V125" s="8">
        <v>263.7</v>
      </c>
      <c r="W125" s="8"/>
      <c r="X125" s="8">
        <f t="shared" si="93"/>
        <v>263.7</v>
      </c>
      <c r="Y125" s="8"/>
      <c r="Z125" s="8">
        <f t="shared" si="94"/>
        <v>263.7</v>
      </c>
      <c r="AA125" s="82"/>
    </row>
    <row r="126" spans="1:27" ht="47.25" outlineLevel="3" x14ac:dyDescent="0.2">
      <c r="A126" s="5" t="s">
        <v>35</v>
      </c>
      <c r="B126" s="5" t="s">
        <v>15</v>
      </c>
      <c r="C126" s="5" t="s">
        <v>54</v>
      </c>
      <c r="D126" s="5"/>
      <c r="E126" s="23" t="s">
        <v>55</v>
      </c>
      <c r="F126" s="4">
        <f>F127+F139</f>
        <v>73064.800000000003</v>
      </c>
      <c r="G126" s="4">
        <f t="shared" ref="G126:Z126" si="95">G127+G139</f>
        <v>8.1</v>
      </c>
      <c r="H126" s="4">
        <f t="shared" si="95"/>
        <v>73072.899999999994</v>
      </c>
      <c r="I126" s="4">
        <f t="shared" si="95"/>
        <v>0</v>
      </c>
      <c r="J126" s="4">
        <f t="shared" si="95"/>
        <v>0</v>
      </c>
      <c r="K126" s="4">
        <f t="shared" si="95"/>
        <v>0</v>
      </c>
      <c r="L126" s="4">
        <f t="shared" si="95"/>
        <v>73072.899999999994</v>
      </c>
      <c r="M126" s="4">
        <f t="shared" si="95"/>
        <v>3850</v>
      </c>
      <c r="N126" s="4">
        <f t="shared" si="95"/>
        <v>76922.899999999994</v>
      </c>
      <c r="O126" s="4">
        <f t="shared" si="95"/>
        <v>67027.600000000006</v>
      </c>
      <c r="P126" s="4">
        <f t="shared" si="95"/>
        <v>32.5</v>
      </c>
      <c r="Q126" s="4">
        <f t="shared" si="95"/>
        <v>67060.100000000006</v>
      </c>
      <c r="R126" s="4">
        <f t="shared" si="95"/>
        <v>0</v>
      </c>
      <c r="S126" s="4">
        <f t="shared" si="95"/>
        <v>67060.100000000006</v>
      </c>
      <c r="T126" s="4">
        <f t="shared" si="95"/>
        <v>0</v>
      </c>
      <c r="U126" s="4">
        <f t="shared" si="95"/>
        <v>67060.100000000006</v>
      </c>
      <c r="V126" s="4">
        <f t="shared" si="95"/>
        <v>69541.2</v>
      </c>
      <c r="W126" s="4">
        <f t="shared" si="95"/>
        <v>32.5</v>
      </c>
      <c r="X126" s="4">
        <f t="shared" si="95"/>
        <v>69573.7</v>
      </c>
      <c r="Y126" s="4">
        <f t="shared" si="95"/>
        <v>0</v>
      </c>
      <c r="Z126" s="4">
        <f t="shared" si="95"/>
        <v>69573.7</v>
      </c>
      <c r="AA126" s="82"/>
    </row>
    <row r="127" spans="1:27" ht="31.5" outlineLevel="4" x14ac:dyDescent="0.2">
      <c r="A127" s="5" t="s">
        <v>35</v>
      </c>
      <c r="B127" s="5" t="s">
        <v>15</v>
      </c>
      <c r="C127" s="5" t="s">
        <v>56</v>
      </c>
      <c r="D127" s="5"/>
      <c r="E127" s="23" t="s">
        <v>57</v>
      </c>
      <c r="F127" s="4">
        <f>F128+F130+F132+F134+F136</f>
        <v>18857.2</v>
      </c>
      <c r="G127" s="4">
        <f t="shared" ref="G127:Z127" si="96">G128+G130+G132+G134+G136</f>
        <v>8.1</v>
      </c>
      <c r="H127" s="4">
        <f t="shared" si="96"/>
        <v>18865.3</v>
      </c>
      <c r="I127" s="4">
        <f t="shared" si="96"/>
        <v>0</v>
      </c>
      <c r="J127" s="4">
        <f t="shared" si="96"/>
        <v>0</v>
      </c>
      <c r="K127" s="4">
        <f t="shared" si="96"/>
        <v>0</v>
      </c>
      <c r="L127" s="4">
        <f t="shared" si="96"/>
        <v>18865.3</v>
      </c>
      <c r="M127" s="4">
        <f t="shared" si="96"/>
        <v>3850</v>
      </c>
      <c r="N127" s="4">
        <f t="shared" si="96"/>
        <v>22715.3</v>
      </c>
      <c r="O127" s="4">
        <f t="shared" si="96"/>
        <v>18210</v>
      </c>
      <c r="P127" s="4">
        <f t="shared" si="96"/>
        <v>32.5</v>
      </c>
      <c r="Q127" s="4">
        <f t="shared" si="96"/>
        <v>18242.5</v>
      </c>
      <c r="R127" s="4">
        <f t="shared" si="96"/>
        <v>0</v>
      </c>
      <c r="S127" s="4">
        <f t="shared" si="96"/>
        <v>18242.5</v>
      </c>
      <c r="T127" s="4">
        <f t="shared" si="96"/>
        <v>0</v>
      </c>
      <c r="U127" s="4">
        <f t="shared" si="96"/>
        <v>18242.5</v>
      </c>
      <c r="V127" s="4">
        <f t="shared" si="96"/>
        <v>18210</v>
      </c>
      <c r="W127" s="4">
        <f t="shared" si="96"/>
        <v>32.5</v>
      </c>
      <c r="X127" s="4">
        <f t="shared" si="96"/>
        <v>18242.5</v>
      </c>
      <c r="Y127" s="4">
        <f t="shared" si="96"/>
        <v>0</v>
      </c>
      <c r="Z127" s="4">
        <f t="shared" si="96"/>
        <v>18242.5</v>
      </c>
      <c r="AA127" s="82"/>
    </row>
    <row r="128" spans="1:27" ht="47.25" outlineLevel="5" x14ac:dyDescent="0.2">
      <c r="A128" s="5" t="s">
        <v>35</v>
      </c>
      <c r="B128" s="5" t="s">
        <v>15</v>
      </c>
      <c r="C128" s="5" t="s">
        <v>104</v>
      </c>
      <c r="D128" s="5"/>
      <c r="E128" s="23" t="s">
        <v>20</v>
      </c>
      <c r="F128" s="4">
        <f t="shared" ref="F128:Z128" si="97">F129</f>
        <v>4150</v>
      </c>
      <c r="G128" s="4">
        <f t="shared" si="97"/>
        <v>0</v>
      </c>
      <c r="H128" s="4">
        <f t="shared" si="97"/>
        <v>4150</v>
      </c>
      <c r="I128" s="4">
        <f t="shared" si="97"/>
        <v>0</v>
      </c>
      <c r="J128" s="4">
        <f t="shared" si="97"/>
        <v>0</v>
      </c>
      <c r="K128" s="4">
        <f t="shared" si="97"/>
        <v>0</v>
      </c>
      <c r="L128" s="4">
        <f t="shared" si="97"/>
        <v>4150</v>
      </c>
      <c r="M128" s="4">
        <f t="shared" si="97"/>
        <v>3850</v>
      </c>
      <c r="N128" s="4">
        <f t="shared" si="97"/>
        <v>8000</v>
      </c>
      <c r="O128" s="4">
        <f t="shared" si="97"/>
        <v>4150</v>
      </c>
      <c r="P128" s="4">
        <f t="shared" si="97"/>
        <v>0</v>
      </c>
      <c r="Q128" s="4">
        <f t="shared" si="97"/>
        <v>4150</v>
      </c>
      <c r="R128" s="4">
        <f t="shared" si="97"/>
        <v>0</v>
      </c>
      <c r="S128" s="4">
        <f t="shared" si="97"/>
        <v>4150</v>
      </c>
      <c r="T128" s="4">
        <f t="shared" si="97"/>
        <v>0</v>
      </c>
      <c r="U128" s="4">
        <f t="shared" si="97"/>
        <v>4150</v>
      </c>
      <c r="V128" s="4">
        <f t="shared" si="97"/>
        <v>4150</v>
      </c>
      <c r="W128" s="4">
        <f t="shared" si="97"/>
        <v>0</v>
      </c>
      <c r="X128" s="4">
        <f t="shared" si="97"/>
        <v>4150</v>
      </c>
      <c r="Y128" s="4">
        <f t="shared" si="97"/>
        <v>0</v>
      </c>
      <c r="Z128" s="4">
        <f t="shared" si="97"/>
        <v>4150</v>
      </c>
      <c r="AA128" s="82"/>
    </row>
    <row r="129" spans="1:27" ht="31.5" outlineLevel="7" x14ac:dyDescent="0.2">
      <c r="A129" s="13" t="s">
        <v>35</v>
      </c>
      <c r="B129" s="13" t="s">
        <v>15</v>
      </c>
      <c r="C129" s="13" t="s">
        <v>104</v>
      </c>
      <c r="D129" s="13" t="s">
        <v>11</v>
      </c>
      <c r="E129" s="18" t="s">
        <v>12</v>
      </c>
      <c r="F129" s="8">
        <v>4150</v>
      </c>
      <c r="G129" s="8"/>
      <c r="H129" s="8">
        <f>SUM(F129:G129)</f>
        <v>4150</v>
      </c>
      <c r="I129" s="8"/>
      <c r="J129" s="8"/>
      <c r="K129" s="8"/>
      <c r="L129" s="8">
        <f>SUM(H129:K129)</f>
        <v>4150</v>
      </c>
      <c r="M129" s="8">
        <v>3850</v>
      </c>
      <c r="N129" s="8">
        <f>SUM(L129:M129)</f>
        <v>8000</v>
      </c>
      <c r="O129" s="8">
        <v>4150</v>
      </c>
      <c r="P129" s="8"/>
      <c r="Q129" s="8">
        <f>SUM(O129:P129)</f>
        <v>4150</v>
      </c>
      <c r="R129" s="8"/>
      <c r="S129" s="8">
        <f>SUM(Q129:R129)</f>
        <v>4150</v>
      </c>
      <c r="T129" s="8"/>
      <c r="U129" s="8">
        <f>SUM(S129:T129)</f>
        <v>4150</v>
      </c>
      <c r="V129" s="8">
        <v>4150</v>
      </c>
      <c r="W129" s="8"/>
      <c r="X129" s="8">
        <f>SUM(V129:W129)</f>
        <v>4150</v>
      </c>
      <c r="Y129" s="8"/>
      <c r="Z129" s="8">
        <f>SUM(X129:Y129)</f>
        <v>4150</v>
      </c>
      <c r="AA129" s="82"/>
    </row>
    <row r="130" spans="1:27" ht="31.5" hidden="1" outlineLevel="5" x14ac:dyDescent="0.2">
      <c r="A130" s="5" t="s">
        <v>35</v>
      </c>
      <c r="B130" s="5" t="s">
        <v>15</v>
      </c>
      <c r="C130" s="5" t="s">
        <v>105</v>
      </c>
      <c r="D130" s="5"/>
      <c r="E130" s="23" t="s">
        <v>106</v>
      </c>
      <c r="F130" s="4">
        <f t="shared" ref="F130:Z130" si="98">F131</f>
        <v>6472.9</v>
      </c>
      <c r="G130" s="4">
        <f t="shared" si="98"/>
        <v>0</v>
      </c>
      <c r="H130" s="4">
        <f t="shared" si="98"/>
        <v>6472.9</v>
      </c>
      <c r="I130" s="4">
        <f t="shared" si="98"/>
        <v>0</v>
      </c>
      <c r="J130" s="4">
        <f t="shared" si="98"/>
        <v>0</v>
      </c>
      <c r="K130" s="4">
        <f t="shared" si="98"/>
        <v>0</v>
      </c>
      <c r="L130" s="4">
        <f t="shared" si="98"/>
        <v>6472.9</v>
      </c>
      <c r="M130" s="4">
        <f t="shared" si="98"/>
        <v>0</v>
      </c>
      <c r="N130" s="4">
        <f t="shared" si="98"/>
        <v>6472.9</v>
      </c>
      <c r="O130" s="4">
        <f t="shared" si="98"/>
        <v>5825.7</v>
      </c>
      <c r="P130" s="4">
        <f t="shared" si="98"/>
        <v>0</v>
      </c>
      <c r="Q130" s="4">
        <f t="shared" si="98"/>
        <v>5825.7</v>
      </c>
      <c r="R130" s="4">
        <f t="shared" si="98"/>
        <v>0</v>
      </c>
      <c r="S130" s="4">
        <f t="shared" si="98"/>
        <v>5825.7</v>
      </c>
      <c r="T130" s="4">
        <f t="shared" si="98"/>
        <v>0</v>
      </c>
      <c r="U130" s="4">
        <f t="shared" si="98"/>
        <v>5825.7</v>
      </c>
      <c r="V130" s="4">
        <f t="shared" si="98"/>
        <v>5825.7</v>
      </c>
      <c r="W130" s="4">
        <f t="shared" si="98"/>
        <v>0</v>
      </c>
      <c r="X130" s="4">
        <f t="shared" si="98"/>
        <v>5825.7</v>
      </c>
      <c r="Y130" s="4">
        <f t="shared" si="98"/>
        <v>0</v>
      </c>
      <c r="Z130" s="4">
        <f t="shared" si="98"/>
        <v>5825.7</v>
      </c>
      <c r="AA130" s="82"/>
    </row>
    <row r="131" spans="1:27" ht="31.5" hidden="1" outlineLevel="7" x14ac:dyDescent="0.2">
      <c r="A131" s="13" t="s">
        <v>35</v>
      </c>
      <c r="B131" s="13" t="s">
        <v>15</v>
      </c>
      <c r="C131" s="13" t="s">
        <v>105</v>
      </c>
      <c r="D131" s="13" t="s">
        <v>92</v>
      </c>
      <c r="E131" s="18" t="s">
        <v>93</v>
      </c>
      <c r="F131" s="8">
        <v>6472.9</v>
      </c>
      <c r="G131" s="8"/>
      <c r="H131" s="8">
        <f>SUM(F131:G131)</f>
        <v>6472.9</v>
      </c>
      <c r="I131" s="8"/>
      <c r="J131" s="8"/>
      <c r="K131" s="8"/>
      <c r="L131" s="8">
        <f>SUM(H131:K131)</f>
        <v>6472.9</v>
      </c>
      <c r="M131" s="8"/>
      <c r="N131" s="8">
        <f>SUM(L131:M131)</f>
        <v>6472.9</v>
      </c>
      <c r="O131" s="8">
        <v>5825.7</v>
      </c>
      <c r="P131" s="8"/>
      <c r="Q131" s="8">
        <f>SUM(O131:P131)</f>
        <v>5825.7</v>
      </c>
      <c r="R131" s="8"/>
      <c r="S131" s="8">
        <f>SUM(Q131:R131)</f>
        <v>5825.7</v>
      </c>
      <c r="T131" s="8"/>
      <c r="U131" s="8">
        <f>SUM(S131:T131)</f>
        <v>5825.7</v>
      </c>
      <c r="V131" s="8">
        <v>5825.7</v>
      </c>
      <c r="W131" s="8"/>
      <c r="X131" s="8">
        <f>SUM(V131:W131)</f>
        <v>5825.7</v>
      </c>
      <c r="Y131" s="8"/>
      <c r="Z131" s="8">
        <f>SUM(X131:Y131)</f>
        <v>5825.7</v>
      </c>
      <c r="AA131" s="82"/>
    </row>
    <row r="132" spans="1:27" ht="17.25" hidden="1" customHeight="1" outlineLevel="5" x14ac:dyDescent="0.2">
      <c r="A132" s="5" t="s">
        <v>35</v>
      </c>
      <c r="B132" s="5" t="s">
        <v>15</v>
      </c>
      <c r="C132" s="5" t="s">
        <v>107</v>
      </c>
      <c r="D132" s="5"/>
      <c r="E132" s="23" t="s">
        <v>108</v>
      </c>
      <c r="F132" s="4">
        <f t="shared" ref="F132:Z132" si="99">F133</f>
        <v>1434.7</v>
      </c>
      <c r="G132" s="4">
        <f t="shared" si="99"/>
        <v>0</v>
      </c>
      <c r="H132" s="4">
        <f t="shared" si="99"/>
        <v>1434.7</v>
      </c>
      <c r="I132" s="4">
        <f t="shared" si="99"/>
        <v>0</v>
      </c>
      <c r="J132" s="4">
        <f t="shared" si="99"/>
        <v>0</v>
      </c>
      <c r="K132" s="4">
        <f t="shared" si="99"/>
        <v>0</v>
      </c>
      <c r="L132" s="4">
        <f t="shared" si="99"/>
        <v>1434.7</v>
      </c>
      <c r="M132" s="4">
        <f t="shared" si="99"/>
        <v>0</v>
      </c>
      <c r="N132" s="4">
        <f t="shared" si="99"/>
        <v>1434.7</v>
      </c>
      <c r="O132" s="4">
        <f t="shared" si="99"/>
        <v>1434.7</v>
      </c>
      <c r="P132" s="4">
        <f t="shared" si="99"/>
        <v>0</v>
      </c>
      <c r="Q132" s="4">
        <f t="shared" si="99"/>
        <v>1434.7</v>
      </c>
      <c r="R132" s="4">
        <f t="shared" si="99"/>
        <v>0</v>
      </c>
      <c r="S132" s="4">
        <f t="shared" si="99"/>
        <v>1434.7</v>
      </c>
      <c r="T132" s="4">
        <f t="shared" si="99"/>
        <v>0</v>
      </c>
      <c r="U132" s="4">
        <f t="shared" si="99"/>
        <v>1434.7</v>
      </c>
      <c r="V132" s="4">
        <f t="shared" si="99"/>
        <v>1434.7</v>
      </c>
      <c r="W132" s="4">
        <f t="shared" si="99"/>
        <v>0</v>
      </c>
      <c r="X132" s="4">
        <f t="shared" si="99"/>
        <v>1434.7</v>
      </c>
      <c r="Y132" s="4">
        <f t="shared" si="99"/>
        <v>0</v>
      </c>
      <c r="Z132" s="4">
        <f t="shared" si="99"/>
        <v>1434.7</v>
      </c>
      <c r="AA132" s="82"/>
    </row>
    <row r="133" spans="1:27" ht="20.25" hidden="1" customHeight="1" outlineLevel="7" x14ac:dyDescent="0.2">
      <c r="A133" s="13" t="s">
        <v>35</v>
      </c>
      <c r="B133" s="13" t="s">
        <v>15</v>
      </c>
      <c r="C133" s="13" t="s">
        <v>107</v>
      </c>
      <c r="D133" s="13" t="s">
        <v>33</v>
      </c>
      <c r="E133" s="18" t="s">
        <v>34</v>
      </c>
      <c r="F133" s="8">
        <v>1434.7</v>
      </c>
      <c r="G133" s="8"/>
      <c r="H133" s="8">
        <f>SUM(F133:G133)</f>
        <v>1434.7</v>
      </c>
      <c r="I133" s="8"/>
      <c r="J133" s="8"/>
      <c r="K133" s="8"/>
      <c r="L133" s="8">
        <f>SUM(H133:K133)</f>
        <v>1434.7</v>
      </c>
      <c r="M133" s="8"/>
      <c r="N133" s="8">
        <f>SUM(L133:M133)</f>
        <v>1434.7</v>
      </c>
      <c r="O133" s="8">
        <v>1434.7</v>
      </c>
      <c r="P133" s="8"/>
      <c r="Q133" s="8">
        <f>SUM(O133:P133)</f>
        <v>1434.7</v>
      </c>
      <c r="R133" s="8"/>
      <c r="S133" s="8">
        <f>SUM(Q133:R133)</f>
        <v>1434.7</v>
      </c>
      <c r="T133" s="8"/>
      <c r="U133" s="8">
        <f>SUM(S133:T133)</f>
        <v>1434.7</v>
      </c>
      <c r="V133" s="8">
        <v>1434.7</v>
      </c>
      <c r="W133" s="8"/>
      <c r="X133" s="8">
        <f>SUM(V133:W133)</f>
        <v>1434.7</v>
      </c>
      <c r="Y133" s="8"/>
      <c r="Z133" s="8">
        <f>SUM(X133:Y133)</f>
        <v>1434.7</v>
      </c>
      <c r="AA133" s="82"/>
    </row>
    <row r="134" spans="1:27" s="107" customFormat="1" ht="47.25" hidden="1" outlineLevel="5" x14ac:dyDescent="0.2">
      <c r="A134" s="47" t="s">
        <v>35</v>
      </c>
      <c r="B134" s="47" t="s">
        <v>15</v>
      </c>
      <c r="C134" s="47" t="s">
        <v>109</v>
      </c>
      <c r="D134" s="47"/>
      <c r="E134" s="45" t="s">
        <v>110</v>
      </c>
      <c r="F134" s="20">
        <f t="shared" ref="F134:Z134" si="100">F135</f>
        <v>919.3</v>
      </c>
      <c r="G134" s="20">
        <f t="shared" si="100"/>
        <v>8.1</v>
      </c>
      <c r="H134" s="20">
        <f t="shared" si="100"/>
        <v>927.4</v>
      </c>
      <c r="I134" s="20">
        <f t="shared" si="100"/>
        <v>0</v>
      </c>
      <c r="J134" s="20">
        <f t="shared" si="100"/>
        <v>0</v>
      </c>
      <c r="K134" s="20">
        <f t="shared" si="100"/>
        <v>0</v>
      </c>
      <c r="L134" s="20">
        <f t="shared" si="100"/>
        <v>927.4</v>
      </c>
      <c r="M134" s="20">
        <f t="shared" si="100"/>
        <v>0</v>
      </c>
      <c r="N134" s="20">
        <f t="shared" si="100"/>
        <v>927.4</v>
      </c>
      <c r="O134" s="20">
        <f t="shared" si="100"/>
        <v>919.3</v>
      </c>
      <c r="P134" s="20">
        <f t="shared" si="100"/>
        <v>32.5</v>
      </c>
      <c r="Q134" s="20">
        <f t="shared" si="100"/>
        <v>951.8</v>
      </c>
      <c r="R134" s="20">
        <f t="shared" si="100"/>
        <v>0</v>
      </c>
      <c r="S134" s="20">
        <f t="shared" si="100"/>
        <v>951.8</v>
      </c>
      <c r="T134" s="20">
        <f t="shared" si="100"/>
        <v>0</v>
      </c>
      <c r="U134" s="20">
        <f t="shared" si="100"/>
        <v>951.8</v>
      </c>
      <c r="V134" s="20">
        <f t="shared" si="100"/>
        <v>919.3</v>
      </c>
      <c r="W134" s="20">
        <f t="shared" si="100"/>
        <v>32.5</v>
      </c>
      <c r="X134" s="20">
        <f t="shared" si="100"/>
        <v>951.8</v>
      </c>
      <c r="Y134" s="20">
        <f t="shared" si="100"/>
        <v>0</v>
      </c>
      <c r="Z134" s="20">
        <f t="shared" si="100"/>
        <v>951.8</v>
      </c>
      <c r="AA134" s="82"/>
    </row>
    <row r="135" spans="1:27" s="107" customFormat="1" ht="31.5" hidden="1" outlineLevel="7" x14ac:dyDescent="0.2">
      <c r="A135" s="46" t="s">
        <v>35</v>
      </c>
      <c r="B135" s="46" t="s">
        <v>15</v>
      </c>
      <c r="C135" s="46" t="s">
        <v>109</v>
      </c>
      <c r="D135" s="46" t="s">
        <v>92</v>
      </c>
      <c r="E135" s="50" t="s">
        <v>93</v>
      </c>
      <c r="F135" s="7">
        <v>919.3</v>
      </c>
      <c r="G135" s="7">
        <v>8.1</v>
      </c>
      <c r="H135" s="7">
        <f>SUM(F135:G135)</f>
        <v>927.4</v>
      </c>
      <c r="I135" s="7"/>
      <c r="J135" s="7"/>
      <c r="K135" s="7"/>
      <c r="L135" s="7">
        <f>SUM(H135:K135)</f>
        <v>927.4</v>
      </c>
      <c r="M135" s="7"/>
      <c r="N135" s="7">
        <f>SUM(L135:M135)</f>
        <v>927.4</v>
      </c>
      <c r="O135" s="7">
        <v>919.3</v>
      </c>
      <c r="P135" s="7">
        <v>32.5</v>
      </c>
      <c r="Q135" s="7">
        <f>SUM(O135:P135)</f>
        <v>951.8</v>
      </c>
      <c r="R135" s="7"/>
      <c r="S135" s="7">
        <f>SUM(Q135:R135)</f>
        <v>951.8</v>
      </c>
      <c r="T135" s="7"/>
      <c r="U135" s="7">
        <f>SUM(S135:T135)</f>
        <v>951.8</v>
      </c>
      <c r="V135" s="7">
        <v>919.3</v>
      </c>
      <c r="W135" s="7">
        <v>32.5</v>
      </c>
      <c r="X135" s="7">
        <f>SUM(V135:W135)</f>
        <v>951.8</v>
      </c>
      <c r="Y135" s="7"/>
      <c r="Z135" s="7">
        <f>SUM(X135:Y135)</f>
        <v>951.8</v>
      </c>
      <c r="AA135" s="82"/>
    </row>
    <row r="136" spans="1:27" s="107" customFormat="1" ht="18.75" hidden="1" customHeight="1" outlineLevel="5" x14ac:dyDescent="0.2">
      <c r="A136" s="47" t="s">
        <v>35</v>
      </c>
      <c r="B136" s="47" t="s">
        <v>15</v>
      </c>
      <c r="C136" s="47" t="s">
        <v>111</v>
      </c>
      <c r="D136" s="47"/>
      <c r="E136" s="45" t="s">
        <v>112</v>
      </c>
      <c r="F136" s="20">
        <f>F137+F138</f>
        <v>5880.3</v>
      </c>
      <c r="G136" s="20">
        <f t="shared" ref="G136:Z136" si="101">G137+G138</f>
        <v>0</v>
      </c>
      <c r="H136" s="20">
        <f t="shared" si="101"/>
        <v>5880.3</v>
      </c>
      <c r="I136" s="20">
        <f t="shared" si="101"/>
        <v>0</v>
      </c>
      <c r="J136" s="20">
        <f t="shared" si="101"/>
        <v>0</v>
      </c>
      <c r="K136" s="20">
        <f t="shared" si="101"/>
        <v>0</v>
      </c>
      <c r="L136" s="20">
        <f t="shared" si="101"/>
        <v>5880.3</v>
      </c>
      <c r="M136" s="20">
        <f t="shared" si="101"/>
        <v>0</v>
      </c>
      <c r="N136" s="20">
        <f t="shared" si="101"/>
        <v>5880.3</v>
      </c>
      <c r="O136" s="20">
        <f t="shared" si="101"/>
        <v>5880.3</v>
      </c>
      <c r="P136" s="20">
        <f t="shared" si="101"/>
        <v>0</v>
      </c>
      <c r="Q136" s="20">
        <f t="shared" si="101"/>
        <v>5880.3</v>
      </c>
      <c r="R136" s="20">
        <f t="shared" si="101"/>
        <v>0</v>
      </c>
      <c r="S136" s="20">
        <f t="shared" si="101"/>
        <v>5880.3</v>
      </c>
      <c r="T136" s="20">
        <f t="shared" si="101"/>
        <v>0</v>
      </c>
      <c r="U136" s="20">
        <f t="shared" si="101"/>
        <v>5880.3</v>
      </c>
      <c r="V136" s="20">
        <f t="shared" si="101"/>
        <v>5880.3</v>
      </c>
      <c r="W136" s="20">
        <f t="shared" si="101"/>
        <v>0</v>
      </c>
      <c r="X136" s="20">
        <f t="shared" si="101"/>
        <v>5880.3</v>
      </c>
      <c r="Y136" s="20">
        <f t="shared" si="101"/>
        <v>0</v>
      </c>
      <c r="Z136" s="20">
        <f t="shared" si="101"/>
        <v>5880.3</v>
      </c>
      <c r="AA136" s="82"/>
    </row>
    <row r="137" spans="1:27" s="107" customFormat="1" ht="63" hidden="1" outlineLevel="7" x14ac:dyDescent="0.2">
      <c r="A137" s="46" t="s">
        <v>35</v>
      </c>
      <c r="B137" s="46" t="s">
        <v>15</v>
      </c>
      <c r="C137" s="46" t="s">
        <v>111</v>
      </c>
      <c r="D137" s="46" t="s">
        <v>8</v>
      </c>
      <c r="E137" s="50" t="s">
        <v>9</v>
      </c>
      <c r="F137" s="7">
        <v>5194.6000000000004</v>
      </c>
      <c r="G137" s="7"/>
      <c r="H137" s="7">
        <f t="shared" ref="H137:H138" si="102">SUM(F137:G137)</f>
        <v>5194.6000000000004</v>
      </c>
      <c r="I137" s="7"/>
      <c r="J137" s="7"/>
      <c r="K137" s="7"/>
      <c r="L137" s="7">
        <f t="shared" ref="L137:L138" si="103">SUM(H137:K137)</f>
        <v>5194.6000000000004</v>
      </c>
      <c r="M137" s="7"/>
      <c r="N137" s="7">
        <f>SUM(L137:M137)</f>
        <v>5194.6000000000004</v>
      </c>
      <c r="O137" s="7">
        <v>5194.6000000000004</v>
      </c>
      <c r="P137" s="7"/>
      <c r="Q137" s="7">
        <f t="shared" ref="Q137:Q138" si="104">SUM(O137:P137)</f>
        <v>5194.6000000000004</v>
      </c>
      <c r="R137" s="7"/>
      <c r="S137" s="7">
        <f t="shared" ref="S137:S138" si="105">SUM(Q137:R137)</f>
        <v>5194.6000000000004</v>
      </c>
      <c r="T137" s="7"/>
      <c r="U137" s="7">
        <f>SUM(S137:T137)</f>
        <v>5194.6000000000004</v>
      </c>
      <c r="V137" s="7">
        <v>5194.6000000000004</v>
      </c>
      <c r="W137" s="7"/>
      <c r="X137" s="7">
        <f t="shared" ref="X137:X138" si="106">SUM(V137:W137)</f>
        <v>5194.6000000000004</v>
      </c>
      <c r="Y137" s="7"/>
      <c r="Z137" s="7">
        <f t="shared" ref="Z137:Z138" si="107">SUM(X137:Y137)</f>
        <v>5194.6000000000004</v>
      </c>
      <c r="AA137" s="82"/>
    </row>
    <row r="138" spans="1:27" s="107" customFormat="1" ht="31.5" hidden="1" outlineLevel="7" x14ac:dyDescent="0.2">
      <c r="A138" s="46" t="s">
        <v>35</v>
      </c>
      <c r="B138" s="46" t="s">
        <v>15</v>
      </c>
      <c r="C138" s="46" t="s">
        <v>111</v>
      </c>
      <c r="D138" s="46" t="s">
        <v>11</v>
      </c>
      <c r="E138" s="50" t="s">
        <v>12</v>
      </c>
      <c r="F138" s="7">
        <v>685.7</v>
      </c>
      <c r="G138" s="7"/>
      <c r="H138" s="7">
        <f t="shared" si="102"/>
        <v>685.7</v>
      </c>
      <c r="I138" s="7"/>
      <c r="J138" s="7"/>
      <c r="K138" s="7"/>
      <c r="L138" s="7">
        <f t="shared" si="103"/>
        <v>685.7</v>
      </c>
      <c r="M138" s="7"/>
      <c r="N138" s="7">
        <f>SUM(L138:M138)</f>
        <v>685.7</v>
      </c>
      <c r="O138" s="7">
        <v>685.7</v>
      </c>
      <c r="P138" s="7"/>
      <c r="Q138" s="7">
        <f t="shared" si="104"/>
        <v>685.7</v>
      </c>
      <c r="R138" s="7"/>
      <c r="S138" s="7">
        <f t="shared" si="105"/>
        <v>685.7</v>
      </c>
      <c r="T138" s="7"/>
      <c r="U138" s="7">
        <f>SUM(S138:T138)</f>
        <v>685.7</v>
      </c>
      <c r="V138" s="7">
        <v>685.7</v>
      </c>
      <c r="W138" s="7"/>
      <c r="X138" s="7">
        <f t="shared" si="106"/>
        <v>685.7</v>
      </c>
      <c r="Y138" s="7"/>
      <c r="Z138" s="7">
        <f t="shared" si="107"/>
        <v>685.7</v>
      </c>
      <c r="AA138" s="82"/>
    </row>
    <row r="139" spans="1:27" ht="47.25" hidden="1" outlineLevel="4" x14ac:dyDescent="0.2">
      <c r="A139" s="5" t="s">
        <v>35</v>
      </c>
      <c r="B139" s="5" t="s">
        <v>15</v>
      </c>
      <c r="C139" s="5" t="s">
        <v>113</v>
      </c>
      <c r="D139" s="5"/>
      <c r="E139" s="23" t="s">
        <v>114</v>
      </c>
      <c r="F139" s="4">
        <f>F140+F142+F144</f>
        <v>54207.6</v>
      </c>
      <c r="G139" s="4">
        <f t="shared" ref="G139:Z139" si="108">G140+G142+G144</f>
        <v>0</v>
      </c>
      <c r="H139" s="4">
        <f t="shared" si="108"/>
        <v>54207.6</v>
      </c>
      <c r="I139" s="4">
        <f t="shared" si="108"/>
        <v>0</v>
      </c>
      <c r="J139" s="4">
        <f t="shared" si="108"/>
        <v>0</v>
      </c>
      <c r="K139" s="4">
        <f t="shared" si="108"/>
        <v>0</v>
      </c>
      <c r="L139" s="4">
        <f t="shared" si="108"/>
        <v>54207.6</v>
      </c>
      <c r="M139" s="4">
        <f t="shared" si="108"/>
        <v>0</v>
      </c>
      <c r="N139" s="4">
        <f t="shared" si="108"/>
        <v>54207.6</v>
      </c>
      <c r="O139" s="4">
        <f t="shared" si="108"/>
        <v>48817.599999999999</v>
      </c>
      <c r="P139" s="4">
        <f t="shared" si="108"/>
        <v>0</v>
      </c>
      <c r="Q139" s="4">
        <f t="shared" si="108"/>
        <v>48817.599999999999</v>
      </c>
      <c r="R139" s="4">
        <f t="shared" si="108"/>
        <v>0</v>
      </c>
      <c r="S139" s="4">
        <f t="shared" si="108"/>
        <v>48817.599999999999</v>
      </c>
      <c r="T139" s="4">
        <f t="shared" si="108"/>
        <v>0</v>
      </c>
      <c r="U139" s="4">
        <f t="shared" si="108"/>
        <v>48817.599999999999</v>
      </c>
      <c r="V139" s="4">
        <f t="shared" si="108"/>
        <v>51331.199999999997</v>
      </c>
      <c r="W139" s="4">
        <f t="shared" si="108"/>
        <v>0</v>
      </c>
      <c r="X139" s="4">
        <f t="shared" si="108"/>
        <v>51331.199999999997</v>
      </c>
      <c r="Y139" s="4">
        <f t="shared" si="108"/>
        <v>0</v>
      </c>
      <c r="Z139" s="4">
        <f t="shared" si="108"/>
        <v>51331.199999999997</v>
      </c>
      <c r="AA139" s="82"/>
    </row>
    <row r="140" spans="1:27" ht="15.75" hidden="1" outlineLevel="5" x14ac:dyDescent="0.2">
      <c r="A140" s="5" t="s">
        <v>35</v>
      </c>
      <c r="B140" s="5" t="s">
        <v>15</v>
      </c>
      <c r="C140" s="5" t="s">
        <v>115</v>
      </c>
      <c r="D140" s="5"/>
      <c r="E140" s="23" t="s">
        <v>116</v>
      </c>
      <c r="F140" s="4">
        <f t="shared" ref="F140:Z140" si="109">F141</f>
        <v>53727.6</v>
      </c>
      <c r="G140" s="4">
        <f t="shared" si="109"/>
        <v>0</v>
      </c>
      <c r="H140" s="4">
        <f t="shared" si="109"/>
        <v>53727.6</v>
      </c>
      <c r="I140" s="4">
        <f t="shared" si="109"/>
        <v>0</v>
      </c>
      <c r="J140" s="4">
        <f t="shared" si="109"/>
        <v>0</v>
      </c>
      <c r="K140" s="4">
        <f t="shared" si="109"/>
        <v>0</v>
      </c>
      <c r="L140" s="4">
        <f t="shared" si="109"/>
        <v>53727.6</v>
      </c>
      <c r="M140" s="4">
        <f t="shared" si="109"/>
        <v>0</v>
      </c>
      <c r="N140" s="4">
        <f t="shared" si="109"/>
        <v>53727.6</v>
      </c>
      <c r="O140" s="4">
        <f t="shared" si="109"/>
        <v>48337.599999999999</v>
      </c>
      <c r="P140" s="4">
        <f t="shared" si="109"/>
        <v>0</v>
      </c>
      <c r="Q140" s="4">
        <f t="shared" si="109"/>
        <v>48337.599999999999</v>
      </c>
      <c r="R140" s="4">
        <f t="shared" si="109"/>
        <v>0</v>
      </c>
      <c r="S140" s="4">
        <f t="shared" si="109"/>
        <v>48337.599999999999</v>
      </c>
      <c r="T140" s="4">
        <f t="shared" si="109"/>
        <v>0</v>
      </c>
      <c r="U140" s="4">
        <f t="shared" si="109"/>
        <v>48337.599999999999</v>
      </c>
      <c r="V140" s="4">
        <f t="shared" si="109"/>
        <v>50851.199999999997</v>
      </c>
      <c r="W140" s="4">
        <f t="shared" si="109"/>
        <v>0</v>
      </c>
      <c r="X140" s="4">
        <f t="shared" si="109"/>
        <v>50851.199999999997</v>
      </c>
      <c r="Y140" s="4">
        <f t="shared" si="109"/>
        <v>0</v>
      </c>
      <c r="Z140" s="4">
        <f t="shared" si="109"/>
        <v>50851.199999999997</v>
      </c>
      <c r="AA140" s="82"/>
    </row>
    <row r="141" spans="1:27" ht="31.5" hidden="1" outlineLevel="7" x14ac:dyDescent="0.2">
      <c r="A141" s="13" t="s">
        <v>35</v>
      </c>
      <c r="B141" s="13" t="s">
        <v>15</v>
      </c>
      <c r="C141" s="13" t="s">
        <v>115</v>
      </c>
      <c r="D141" s="13" t="s">
        <v>92</v>
      </c>
      <c r="E141" s="18" t="s">
        <v>93</v>
      </c>
      <c r="F141" s="8">
        <v>53727.6</v>
      </c>
      <c r="G141" s="8"/>
      <c r="H141" s="8">
        <f>SUM(F141:G141)</f>
        <v>53727.6</v>
      </c>
      <c r="I141" s="8"/>
      <c r="J141" s="8"/>
      <c r="K141" s="8"/>
      <c r="L141" s="8">
        <f>SUM(H141:K141)</f>
        <v>53727.6</v>
      </c>
      <c r="M141" s="8"/>
      <c r="N141" s="8">
        <f>SUM(L141:M141)</f>
        <v>53727.6</v>
      </c>
      <c r="O141" s="8">
        <v>48337.599999999999</v>
      </c>
      <c r="P141" s="8"/>
      <c r="Q141" s="8">
        <f>SUM(O141:P141)</f>
        <v>48337.599999999999</v>
      </c>
      <c r="R141" s="8"/>
      <c r="S141" s="8">
        <f>SUM(Q141:R141)</f>
        <v>48337.599999999999</v>
      </c>
      <c r="T141" s="8"/>
      <c r="U141" s="8">
        <f>SUM(S141:T141)</f>
        <v>48337.599999999999</v>
      </c>
      <c r="V141" s="8">
        <v>50851.199999999997</v>
      </c>
      <c r="W141" s="8"/>
      <c r="X141" s="8">
        <f>SUM(V141:W141)</f>
        <v>50851.199999999997</v>
      </c>
      <c r="Y141" s="8"/>
      <c r="Z141" s="8">
        <f>SUM(X141:Y141)</f>
        <v>50851.199999999997</v>
      </c>
      <c r="AA141" s="82"/>
    </row>
    <row r="142" spans="1:27" ht="31.5" hidden="1" outlineLevel="5" x14ac:dyDescent="0.2">
      <c r="A142" s="5" t="s">
        <v>35</v>
      </c>
      <c r="B142" s="5" t="s">
        <v>15</v>
      </c>
      <c r="C142" s="5" t="s">
        <v>117</v>
      </c>
      <c r="D142" s="5"/>
      <c r="E142" s="23" t="s">
        <v>14</v>
      </c>
      <c r="F142" s="4">
        <f t="shared" ref="F142:Z142" si="110">F143</f>
        <v>300</v>
      </c>
      <c r="G142" s="4">
        <f t="shared" si="110"/>
        <v>0</v>
      </c>
      <c r="H142" s="4">
        <f t="shared" si="110"/>
        <v>300</v>
      </c>
      <c r="I142" s="4">
        <f t="shared" si="110"/>
        <v>0</v>
      </c>
      <c r="J142" s="4">
        <f t="shared" si="110"/>
        <v>0</v>
      </c>
      <c r="K142" s="4">
        <f t="shared" si="110"/>
        <v>0</v>
      </c>
      <c r="L142" s="4">
        <f t="shared" si="110"/>
        <v>300</v>
      </c>
      <c r="M142" s="4">
        <f t="shared" si="110"/>
        <v>0</v>
      </c>
      <c r="N142" s="4">
        <f t="shared" si="110"/>
        <v>300</v>
      </c>
      <c r="O142" s="4">
        <f t="shared" si="110"/>
        <v>300</v>
      </c>
      <c r="P142" s="4">
        <f t="shared" si="110"/>
        <v>0</v>
      </c>
      <c r="Q142" s="4">
        <f t="shared" si="110"/>
        <v>300</v>
      </c>
      <c r="R142" s="4">
        <f t="shared" si="110"/>
        <v>0</v>
      </c>
      <c r="S142" s="4">
        <f t="shared" si="110"/>
        <v>300</v>
      </c>
      <c r="T142" s="4">
        <f t="shared" si="110"/>
        <v>0</v>
      </c>
      <c r="U142" s="4">
        <f t="shared" si="110"/>
        <v>300</v>
      </c>
      <c r="V142" s="4">
        <f t="shared" si="110"/>
        <v>300</v>
      </c>
      <c r="W142" s="4">
        <f t="shared" si="110"/>
        <v>0</v>
      </c>
      <c r="X142" s="4">
        <f t="shared" si="110"/>
        <v>300</v>
      </c>
      <c r="Y142" s="4">
        <f t="shared" si="110"/>
        <v>0</v>
      </c>
      <c r="Z142" s="4">
        <f t="shared" si="110"/>
        <v>300</v>
      </c>
      <c r="AA142" s="82"/>
    </row>
    <row r="143" spans="1:27" ht="15.75" hidden="1" outlineLevel="7" x14ac:dyDescent="0.2">
      <c r="A143" s="13" t="s">
        <v>35</v>
      </c>
      <c r="B143" s="13" t="s">
        <v>15</v>
      </c>
      <c r="C143" s="13" t="s">
        <v>117</v>
      </c>
      <c r="D143" s="13" t="s">
        <v>27</v>
      </c>
      <c r="E143" s="18" t="s">
        <v>28</v>
      </c>
      <c r="F143" s="8">
        <v>300</v>
      </c>
      <c r="G143" s="8"/>
      <c r="H143" s="8">
        <f>SUM(F143:G143)</f>
        <v>300</v>
      </c>
      <c r="I143" s="8"/>
      <c r="J143" s="8"/>
      <c r="K143" s="8"/>
      <c r="L143" s="8">
        <f>SUM(H143:K143)</f>
        <v>300</v>
      </c>
      <c r="M143" s="8"/>
      <c r="N143" s="8">
        <f>SUM(L143:M143)</f>
        <v>300</v>
      </c>
      <c r="O143" s="8">
        <v>300</v>
      </c>
      <c r="P143" s="8"/>
      <c r="Q143" s="8">
        <f>SUM(O143:P143)</f>
        <v>300</v>
      </c>
      <c r="R143" s="8"/>
      <c r="S143" s="8">
        <f>SUM(Q143:R143)</f>
        <v>300</v>
      </c>
      <c r="T143" s="8"/>
      <c r="U143" s="8">
        <f>SUM(S143:T143)</f>
        <v>300</v>
      </c>
      <c r="V143" s="8">
        <v>300</v>
      </c>
      <c r="W143" s="8"/>
      <c r="X143" s="8">
        <f>SUM(V143:W143)</f>
        <v>300</v>
      </c>
      <c r="Y143" s="8"/>
      <c r="Z143" s="8">
        <f>SUM(X143:Y143)</f>
        <v>300</v>
      </c>
      <c r="AA143" s="82"/>
    </row>
    <row r="144" spans="1:27" ht="21.75" hidden="1" customHeight="1" outlineLevel="5" x14ac:dyDescent="0.2">
      <c r="A144" s="5" t="s">
        <v>35</v>
      </c>
      <c r="B144" s="5" t="s">
        <v>15</v>
      </c>
      <c r="C144" s="5" t="s">
        <v>118</v>
      </c>
      <c r="D144" s="5"/>
      <c r="E144" s="23" t="s">
        <v>119</v>
      </c>
      <c r="F144" s="4">
        <f t="shared" ref="F144:Z144" si="111">F145</f>
        <v>180</v>
      </c>
      <c r="G144" s="4">
        <f t="shared" si="111"/>
        <v>0</v>
      </c>
      <c r="H144" s="4">
        <f t="shared" si="111"/>
        <v>180</v>
      </c>
      <c r="I144" s="4">
        <f t="shared" si="111"/>
        <v>0</v>
      </c>
      <c r="J144" s="4">
        <f t="shared" si="111"/>
        <v>0</v>
      </c>
      <c r="K144" s="4">
        <f t="shared" si="111"/>
        <v>0</v>
      </c>
      <c r="L144" s="4">
        <f t="shared" si="111"/>
        <v>180</v>
      </c>
      <c r="M144" s="4">
        <f t="shared" si="111"/>
        <v>0</v>
      </c>
      <c r="N144" s="4">
        <f t="shared" si="111"/>
        <v>180</v>
      </c>
      <c r="O144" s="4">
        <f t="shared" si="111"/>
        <v>180</v>
      </c>
      <c r="P144" s="4">
        <f t="shared" si="111"/>
        <v>0</v>
      </c>
      <c r="Q144" s="4">
        <f t="shared" si="111"/>
        <v>180</v>
      </c>
      <c r="R144" s="4">
        <f t="shared" si="111"/>
        <v>0</v>
      </c>
      <c r="S144" s="4">
        <f t="shared" si="111"/>
        <v>180</v>
      </c>
      <c r="T144" s="4">
        <f t="shared" si="111"/>
        <v>0</v>
      </c>
      <c r="U144" s="4">
        <f t="shared" si="111"/>
        <v>180</v>
      </c>
      <c r="V144" s="4">
        <f t="shared" si="111"/>
        <v>180</v>
      </c>
      <c r="W144" s="4">
        <f t="shared" si="111"/>
        <v>0</v>
      </c>
      <c r="X144" s="4">
        <f t="shared" si="111"/>
        <v>180</v>
      </c>
      <c r="Y144" s="4">
        <f t="shared" si="111"/>
        <v>0</v>
      </c>
      <c r="Z144" s="4">
        <f t="shared" si="111"/>
        <v>180</v>
      </c>
      <c r="AA144" s="82"/>
    </row>
    <row r="145" spans="1:27" ht="31.5" hidden="1" outlineLevel="7" x14ac:dyDescent="0.2">
      <c r="A145" s="13" t="s">
        <v>35</v>
      </c>
      <c r="B145" s="13" t="s">
        <v>15</v>
      </c>
      <c r="C145" s="13" t="s">
        <v>118</v>
      </c>
      <c r="D145" s="13" t="s">
        <v>11</v>
      </c>
      <c r="E145" s="18" t="s">
        <v>12</v>
      </c>
      <c r="F145" s="8">
        <v>180</v>
      </c>
      <c r="G145" s="8"/>
      <c r="H145" s="8">
        <f>SUM(F145:G145)</f>
        <v>180</v>
      </c>
      <c r="I145" s="8"/>
      <c r="J145" s="8"/>
      <c r="K145" s="8"/>
      <c r="L145" s="8">
        <f>SUM(H145:K145)</f>
        <v>180</v>
      </c>
      <c r="M145" s="8"/>
      <c r="N145" s="8">
        <f>SUM(L145:M145)</f>
        <v>180</v>
      </c>
      <c r="O145" s="8">
        <v>180</v>
      </c>
      <c r="P145" s="8"/>
      <c r="Q145" s="8">
        <f>SUM(O145:P145)</f>
        <v>180</v>
      </c>
      <c r="R145" s="8"/>
      <c r="S145" s="8">
        <f>SUM(Q145:R145)</f>
        <v>180</v>
      </c>
      <c r="T145" s="8"/>
      <c r="U145" s="8">
        <f>SUM(S145:T145)</f>
        <v>180</v>
      </c>
      <c r="V145" s="8">
        <v>180</v>
      </c>
      <c r="W145" s="8"/>
      <c r="X145" s="8">
        <f>SUM(V145:W145)</f>
        <v>180</v>
      </c>
      <c r="Y145" s="8"/>
      <c r="Z145" s="8">
        <f>SUM(X145:Y145)</f>
        <v>180</v>
      </c>
      <c r="AA145" s="82"/>
    </row>
    <row r="146" spans="1:27" ht="31.5" outlineLevel="2" x14ac:dyDescent="0.2">
      <c r="A146" s="5" t="s">
        <v>35</v>
      </c>
      <c r="B146" s="5" t="s">
        <v>15</v>
      </c>
      <c r="C146" s="5" t="s">
        <v>17</v>
      </c>
      <c r="D146" s="5"/>
      <c r="E146" s="23" t="s">
        <v>18</v>
      </c>
      <c r="F146" s="4">
        <f>F149+F153+F151</f>
        <v>56156.92525</v>
      </c>
      <c r="G146" s="4">
        <f t="shared" ref="G146:J146" si="112">G149+G153+G151</f>
        <v>-11653.204259999999</v>
      </c>
      <c r="H146" s="4">
        <f t="shared" si="112"/>
        <v>44503.720990000002</v>
      </c>
      <c r="I146" s="4">
        <f t="shared" si="112"/>
        <v>-41138.199990000001</v>
      </c>
      <c r="J146" s="4">
        <f t="shared" si="112"/>
        <v>0</v>
      </c>
      <c r="K146" s="4">
        <f>K149+K153+K151+K147</f>
        <v>-414.52</v>
      </c>
      <c r="L146" s="4">
        <f t="shared" ref="L146:Z146" si="113">L149+L153+L151+L147</f>
        <v>2951.000999999997</v>
      </c>
      <c r="M146" s="4">
        <f>M149+M153+M151+M147+M155</f>
        <v>11921</v>
      </c>
      <c r="N146" s="4">
        <f t="shared" ref="N146:U146" si="114">N149+N153+N151+N147+N155</f>
        <v>14872.000999999997</v>
      </c>
      <c r="O146" s="4">
        <f t="shared" si="114"/>
        <v>113617.35</v>
      </c>
      <c r="P146" s="4">
        <f t="shared" si="114"/>
        <v>-1306</v>
      </c>
      <c r="Q146" s="4">
        <f t="shared" si="114"/>
        <v>112311.35</v>
      </c>
      <c r="R146" s="4">
        <f t="shared" si="114"/>
        <v>0</v>
      </c>
      <c r="S146" s="4">
        <f t="shared" si="114"/>
        <v>112311.35</v>
      </c>
      <c r="T146" s="4">
        <f t="shared" si="114"/>
        <v>1240</v>
      </c>
      <c r="U146" s="4">
        <f t="shared" si="114"/>
        <v>113551.35</v>
      </c>
      <c r="V146" s="4">
        <f t="shared" si="113"/>
        <v>107892.4</v>
      </c>
      <c r="W146" s="4">
        <f t="shared" si="113"/>
        <v>-1100</v>
      </c>
      <c r="X146" s="4">
        <f t="shared" si="113"/>
        <v>106792.4</v>
      </c>
      <c r="Y146" s="4">
        <f t="shared" si="113"/>
        <v>0</v>
      </c>
      <c r="Z146" s="4">
        <f t="shared" si="113"/>
        <v>106792.4</v>
      </c>
      <c r="AA146" s="82"/>
    </row>
    <row r="147" spans="1:27" s="106" customFormat="1" ht="15.75" hidden="1" outlineLevel="2" x14ac:dyDescent="0.25">
      <c r="A147" s="5" t="s">
        <v>35</v>
      </c>
      <c r="B147" s="5" t="s">
        <v>15</v>
      </c>
      <c r="C147" s="145" t="s">
        <v>765</v>
      </c>
      <c r="D147" s="145"/>
      <c r="E147" s="147" t="s">
        <v>764</v>
      </c>
      <c r="F147" s="4"/>
      <c r="G147" s="4"/>
      <c r="H147" s="4"/>
      <c r="I147" s="4"/>
      <c r="J147" s="4"/>
      <c r="K147" s="4">
        <f>K148</f>
        <v>1</v>
      </c>
      <c r="L147" s="4">
        <f t="shared" ref="L147:Z147" si="115">L148</f>
        <v>1</v>
      </c>
      <c r="M147" s="4">
        <f>M148</f>
        <v>0</v>
      </c>
      <c r="N147" s="4">
        <f t="shared" si="115"/>
        <v>1</v>
      </c>
      <c r="O147" s="4">
        <f t="shared" si="115"/>
        <v>0</v>
      </c>
      <c r="P147" s="4">
        <f t="shared" si="115"/>
        <v>0</v>
      </c>
      <c r="Q147" s="4">
        <f t="shared" si="115"/>
        <v>0</v>
      </c>
      <c r="R147" s="4">
        <f t="shared" si="115"/>
        <v>0</v>
      </c>
      <c r="S147" s="4">
        <f t="shared" si="115"/>
        <v>0</v>
      </c>
      <c r="T147" s="4">
        <f>T148</f>
        <v>0</v>
      </c>
      <c r="U147" s="4">
        <f t="shared" si="115"/>
        <v>0</v>
      </c>
      <c r="V147" s="4">
        <f t="shared" si="115"/>
        <v>0</v>
      </c>
      <c r="W147" s="4">
        <f t="shared" si="115"/>
        <v>0</v>
      </c>
      <c r="X147" s="4">
        <f t="shared" si="115"/>
        <v>0</v>
      </c>
      <c r="Y147" s="4">
        <f t="shared" si="115"/>
        <v>0</v>
      </c>
      <c r="Z147" s="4">
        <f t="shared" si="115"/>
        <v>0</v>
      </c>
      <c r="AA147" s="82"/>
    </row>
    <row r="148" spans="1:27" ht="15.75" hidden="1" outlineLevel="2" x14ac:dyDescent="0.25">
      <c r="A148" s="13" t="s">
        <v>35</v>
      </c>
      <c r="B148" s="13" t="s">
        <v>15</v>
      </c>
      <c r="C148" s="148" t="s">
        <v>765</v>
      </c>
      <c r="D148" s="148" t="s">
        <v>27</v>
      </c>
      <c r="E148" s="152" t="s">
        <v>28</v>
      </c>
      <c r="F148" s="4"/>
      <c r="G148" s="4"/>
      <c r="H148" s="4"/>
      <c r="I148" s="4"/>
      <c r="J148" s="4"/>
      <c r="K148" s="8">
        <v>1</v>
      </c>
      <c r="L148" s="8">
        <f>SUM(H148:K148)</f>
        <v>1</v>
      </c>
      <c r="M148" s="8"/>
      <c r="N148" s="8">
        <f>SUM(L148:M148)</f>
        <v>1</v>
      </c>
      <c r="O148" s="4"/>
      <c r="P148" s="4"/>
      <c r="Q148" s="4"/>
      <c r="R148" s="4"/>
      <c r="S148" s="4"/>
      <c r="T148" s="8"/>
      <c r="U148" s="8">
        <f>SUM(S148:T148)</f>
        <v>0</v>
      </c>
      <c r="V148" s="4"/>
      <c r="W148" s="4"/>
      <c r="X148" s="4"/>
      <c r="Y148" s="4"/>
      <c r="Z148" s="4"/>
      <c r="AA148" s="82"/>
    </row>
    <row r="149" spans="1:27" ht="47.25" hidden="1" outlineLevel="3" x14ac:dyDescent="0.2">
      <c r="A149" s="5" t="s">
        <v>35</v>
      </c>
      <c r="B149" s="5" t="s">
        <v>15</v>
      </c>
      <c r="C149" s="5" t="s">
        <v>120</v>
      </c>
      <c r="D149" s="5"/>
      <c r="E149" s="23" t="s">
        <v>555</v>
      </c>
      <c r="F149" s="4">
        <f t="shared" ref="F149:Z151" si="116">F150</f>
        <v>13712.72525</v>
      </c>
      <c r="G149" s="4">
        <f t="shared" si="116"/>
        <v>-10347.204259999999</v>
      </c>
      <c r="H149" s="4">
        <f t="shared" si="116"/>
        <v>3365.5209900000009</v>
      </c>
      <c r="I149" s="4">
        <f t="shared" si="116"/>
        <v>0</v>
      </c>
      <c r="J149" s="4">
        <f t="shared" si="116"/>
        <v>0</v>
      </c>
      <c r="K149" s="4">
        <f t="shared" si="116"/>
        <v>-415.52</v>
      </c>
      <c r="L149" s="4">
        <f t="shared" si="116"/>
        <v>2950.0009900000009</v>
      </c>
      <c r="M149" s="4">
        <f t="shared" si="116"/>
        <v>0</v>
      </c>
      <c r="N149" s="4">
        <f t="shared" si="116"/>
        <v>2950.0009900000009</v>
      </c>
      <c r="O149" s="4">
        <f t="shared" si="116"/>
        <v>28077.85</v>
      </c>
      <c r="P149" s="4">
        <f t="shared" si="116"/>
        <v>0</v>
      </c>
      <c r="Q149" s="4">
        <f t="shared" si="116"/>
        <v>28077.85</v>
      </c>
      <c r="R149" s="4">
        <f t="shared" si="116"/>
        <v>0</v>
      </c>
      <c r="S149" s="4">
        <f t="shared" si="116"/>
        <v>28077.85</v>
      </c>
      <c r="T149" s="4">
        <f t="shared" si="116"/>
        <v>0</v>
      </c>
      <c r="U149" s="4">
        <f t="shared" si="116"/>
        <v>28077.85</v>
      </c>
      <c r="V149" s="4">
        <f t="shared" si="116"/>
        <v>26698.1</v>
      </c>
      <c r="W149" s="4">
        <f t="shared" si="116"/>
        <v>0</v>
      </c>
      <c r="X149" s="4">
        <f t="shared" si="116"/>
        <v>26698.1</v>
      </c>
      <c r="Y149" s="4">
        <f t="shared" si="116"/>
        <v>0</v>
      </c>
      <c r="Z149" s="4">
        <f t="shared" si="116"/>
        <v>26698.1</v>
      </c>
      <c r="AA149" s="82"/>
    </row>
    <row r="150" spans="1:27" ht="21.75" hidden="1" customHeight="1" outlineLevel="7" x14ac:dyDescent="0.2">
      <c r="A150" s="13" t="s">
        <v>35</v>
      </c>
      <c r="B150" s="13" t="s">
        <v>15</v>
      </c>
      <c r="C150" s="13" t="s">
        <v>120</v>
      </c>
      <c r="D150" s="13" t="s">
        <v>27</v>
      </c>
      <c r="E150" s="18" t="s">
        <v>676</v>
      </c>
      <c r="F150" s="49">
        <v>13712.72525</v>
      </c>
      <c r="G150" s="49">
        <f>-413.02925-7559.17501-2375</f>
        <v>-10347.204259999999</v>
      </c>
      <c r="H150" s="49">
        <f>SUM(F150:G150)</f>
        <v>3365.5209900000009</v>
      </c>
      <c r="I150" s="49"/>
      <c r="J150" s="49"/>
      <c r="K150" s="49">
        <v>-415.52</v>
      </c>
      <c r="L150" s="49">
        <f>SUM(H150:K150)</f>
        <v>2950.0009900000009</v>
      </c>
      <c r="M150" s="49"/>
      <c r="N150" s="49">
        <f>SUM(L150:M150)</f>
        <v>2950.0009900000009</v>
      </c>
      <c r="O150" s="49">
        <v>28077.85</v>
      </c>
      <c r="P150" s="8"/>
      <c r="Q150" s="49">
        <f>SUM(O150:P150)</f>
        <v>28077.85</v>
      </c>
      <c r="R150" s="49"/>
      <c r="S150" s="49">
        <f>SUM(Q150:R150)</f>
        <v>28077.85</v>
      </c>
      <c r="T150" s="49"/>
      <c r="U150" s="49">
        <f>SUM(S150:T150)</f>
        <v>28077.85</v>
      </c>
      <c r="V150" s="49">
        <v>26698.1</v>
      </c>
      <c r="W150" s="8"/>
      <c r="X150" s="49">
        <f>SUM(V150:W150)</f>
        <v>26698.1</v>
      </c>
      <c r="Y150" s="49"/>
      <c r="Z150" s="49">
        <f>SUM(X150:Y150)</f>
        <v>26698.1</v>
      </c>
      <c r="AA150" s="82"/>
    </row>
    <row r="151" spans="1:27" s="107" customFormat="1" ht="47.25" hidden="1" outlineLevel="3" x14ac:dyDescent="0.2">
      <c r="A151" s="47" t="s">
        <v>35</v>
      </c>
      <c r="B151" s="47" t="s">
        <v>15</v>
      </c>
      <c r="C151" s="47" t="s">
        <v>120</v>
      </c>
      <c r="D151" s="47"/>
      <c r="E151" s="45" t="s">
        <v>581</v>
      </c>
      <c r="F151" s="20">
        <f t="shared" si="116"/>
        <v>41138.199999999997</v>
      </c>
      <c r="G151" s="20">
        <f t="shared" si="116"/>
        <v>0</v>
      </c>
      <c r="H151" s="20">
        <f t="shared" si="116"/>
        <v>41138.199999999997</v>
      </c>
      <c r="I151" s="20">
        <f t="shared" si="116"/>
        <v>-41138.199990000001</v>
      </c>
      <c r="J151" s="20">
        <f t="shared" si="116"/>
        <v>0</v>
      </c>
      <c r="K151" s="20">
        <f t="shared" si="116"/>
        <v>0</v>
      </c>
      <c r="L151" s="20">
        <f t="shared" si="116"/>
        <v>9.9999961093999445E-6</v>
      </c>
      <c r="M151" s="20">
        <f t="shared" si="116"/>
        <v>0</v>
      </c>
      <c r="N151" s="20">
        <f t="shared" si="116"/>
        <v>9.9999961093999445E-6</v>
      </c>
      <c r="O151" s="20">
        <f t="shared" si="116"/>
        <v>84233.5</v>
      </c>
      <c r="P151" s="20">
        <f t="shared" si="116"/>
        <v>0</v>
      </c>
      <c r="Q151" s="20">
        <f t="shared" si="116"/>
        <v>84233.5</v>
      </c>
      <c r="R151" s="20">
        <f t="shared" si="116"/>
        <v>0</v>
      </c>
      <c r="S151" s="20">
        <f t="shared" si="116"/>
        <v>84233.5</v>
      </c>
      <c r="T151" s="20">
        <f t="shared" si="116"/>
        <v>0</v>
      </c>
      <c r="U151" s="20">
        <f t="shared" si="116"/>
        <v>84233.5</v>
      </c>
      <c r="V151" s="20">
        <f t="shared" si="116"/>
        <v>80094.3</v>
      </c>
      <c r="W151" s="20">
        <f t="shared" si="116"/>
        <v>0</v>
      </c>
      <c r="X151" s="20">
        <f t="shared" si="116"/>
        <v>80094.3</v>
      </c>
      <c r="Y151" s="20">
        <f t="shared" si="116"/>
        <v>0</v>
      </c>
      <c r="Z151" s="20">
        <f t="shared" si="116"/>
        <v>80094.3</v>
      </c>
      <c r="AA151" s="82"/>
    </row>
    <row r="152" spans="1:27" s="107" customFormat="1" ht="15.75" hidden="1" outlineLevel="7" x14ac:dyDescent="0.2">
      <c r="A152" s="46" t="s">
        <v>35</v>
      </c>
      <c r="B152" s="46" t="s">
        <v>15</v>
      </c>
      <c r="C152" s="46" t="s">
        <v>120</v>
      </c>
      <c r="D152" s="46" t="s">
        <v>27</v>
      </c>
      <c r="E152" s="50" t="s">
        <v>677</v>
      </c>
      <c r="F152" s="7">
        <v>41138.199999999997</v>
      </c>
      <c r="G152" s="7">
        <f>(-26358.82725+26358.82725)</f>
        <v>0</v>
      </c>
      <c r="H152" s="118">
        <f>SUM(F152:G152)</f>
        <v>41138.199999999997</v>
      </c>
      <c r="I152" s="7">
        <f>-34013.19999-7125</f>
        <v>-41138.199990000001</v>
      </c>
      <c r="J152" s="7">
        <f t="shared" ref="J152" si="117">(-26358.82725+26358.82725)</f>
        <v>0</v>
      </c>
      <c r="K152" s="7">
        <f>(-26358.82725+26358.82725)</f>
        <v>0</v>
      </c>
      <c r="L152" s="118">
        <f>SUM(H152:K152)</f>
        <v>9.9999961093999445E-6</v>
      </c>
      <c r="M152" s="7">
        <f>(-26358.82725+26358.82725)</f>
        <v>0</v>
      </c>
      <c r="N152" s="118">
        <f>SUM(L152:M152)</f>
        <v>9.9999961093999445E-6</v>
      </c>
      <c r="O152" s="7">
        <v>84233.5</v>
      </c>
      <c r="P152" s="7"/>
      <c r="Q152" s="7">
        <f>SUM(O152:P152)</f>
        <v>84233.5</v>
      </c>
      <c r="R152" s="7">
        <f>(-26358.82725+26358.82725)</f>
        <v>0</v>
      </c>
      <c r="S152" s="118">
        <f>SUM(Q152:R152)</f>
        <v>84233.5</v>
      </c>
      <c r="T152" s="7">
        <f>(-26358.82725+26358.82725)</f>
        <v>0</v>
      </c>
      <c r="U152" s="118">
        <f>SUM(S152:T152)</f>
        <v>84233.5</v>
      </c>
      <c r="V152" s="7">
        <v>80094.3</v>
      </c>
      <c r="W152" s="7"/>
      <c r="X152" s="7">
        <f>SUM(V152:W152)</f>
        <v>80094.3</v>
      </c>
      <c r="Y152" s="7">
        <f>(-26358.82725+26358.82725)</f>
        <v>0</v>
      </c>
      <c r="Z152" s="118">
        <f>SUM(X152:Y152)</f>
        <v>80094.3</v>
      </c>
      <c r="AA152" s="82"/>
    </row>
    <row r="153" spans="1:27" ht="31.5" hidden="1" outlineLevel="3" x14ac:dyDescent="0.2">
      <c r="A153" s="5" t="s">
        <v>35</v>
      </c>
      <c r="B153" s="5" t="s">
        <v>15</v>
      </c>
      <c r="C153" s="5" t="s">
        <v>121</v>
      </c>
      <c r="D153" s="5"/>
      <c r="E153" s="23" t="s">
        <v>561</v>
      </c>
      <c r="F153" s="4">
        <f t="shared" ref="F153:Z155" si="118">F154</f>
        <v>1306</v>
      </c>
      <c r="G153" s="4">
        <f t="shared" si="118"/>
        <v>-1306</v>
      </c>
      <c r="H153" s="4">
        <f t="shared" si="118"/>
        <v>0</v>
      </c>
      <c r="I153" s="4">
        <f t="shared" si="118"/>
        <v>0</v>
      </c>
      <c r="J153" s="4">
        <f t="shared" si="118"/>
        <v>0</v>
      </c>
      <c r="K153" s="4">
        <f t="shared" si="118"/>
        <v>0</v>
      </c>
      <c r="L153" s="4">
        <f t="shared" si="118"/>
        <v>0</v>
      </c>
      <c r="M153" s="4">
        <f t="shared" si="118"/>
        <v>0</v>
      </c>
      <c r="N153" s="4">
        <f t="shared" si="118"/>
        <v>0</v>
      </c>
      <c r="O153" s="4">
        <f t="shared" si="118"/>
        <v>1306</v>
      </c>
      <c r="P153" s="4">
        <f t="shared" si="118"/>
        <v>-1306</v>
      </c>
      <c r="Q153" s="4">
        <f t="shared" si="118"/>
        <v>0</v>
      </c>
      <c r="R153" s="4">
        <f t="shared" si="118"/>
        <v>0</v>
      </c>
      <c r="S153" s="4">
        <f t="shared" si="118"/>
        <v>0</v>
      </c>
      <c r="T153" s="4">
        <f t="shared" si="118"/>
        <v>0</v>
      </c>
      <c r="U153" s="4">
        <f t="shared" si="118"/>
        <v>0</v>
      </c>
      <c r="V153" s="4">
        <f t="shared" si="118"/>
        <v>1100</v>
      </c>
      <c r="W153" s="4">
        <f t="shared" si="118"/>
        <v>-1100</v>
      </c>
      <c r="X153" s="4">
        <f t="shared" si="118"/>
        <v>0</v>
      </c>
      <c r="Y153" s="4">
        <f t="shared" si="118"/>
        <v>0</v>
      </c>
      <c r="Z153" s="4">
        <f t="shared" si="118"/>
        <v>0</v>
      </c>
      <c r="AA153" s="82"/>
    </row>
    <row r="154" spans="1:27" ht="15.75" hidden="1" outlineLevel="7" x14ac:dyDescent="0.2">
      <c r="A154" s="13" t="s">
        <v>35</v>
      </c>
      <c r="B154" s="13" t="s">
        <v>15</v>
      </c>
      <c r="C154" s="13" t="s">
        <v>121</v>
      </c>
      <c r="D154" s="13" t="s">
        <v>27</v>
      </c>
      <c r="E154" s="18" t="s">
        <v>28</v>
      </c>
      <c r="F154" s="8">
        <v>1306</v>
      </c>
      <c r="G154" s="8">
        <v>-1306</v>
      </c>
      <c r="H154" s="8">
        <f>SUM(F154:G154)</f>
        <v>0</v>
      </c>
      <c r="I154" s="8"/>
      <c r="J154" s="8"/>
      <c r="K154" s="8"/>
      <c r="L154" s="8">
        <f>SUM(H154:K154)</f>
        <v>0</v>
      </c>
      <c r="M154" s="8"/>
      <c r="N154" s="8">
        <f>SUM(L154:M154)</f>
        <v>0</v>
      </c>
      <c r="O154" s="8">
        <v>1306</v>
      </c>
      <c r="P154" s="8">
        <v>-1306</v>
      </c>
      <c r="Q154" s="8">
        <f>SUM(O154:P154)</f>
        <v>0</v>
      </c>
      <c r="R154" s="8"/>
      <c r="S154" s="8">
        <f>SUM(Q154:R154)</f>
        <v>0</v>
      </c>
      <c r="T154" s="8"/>
      <c r="U154" s="8">
        <f>SUM(S154:T154)</f>
        <v>0</v>
      </c>
      <c r="V154" s="8">
        <v>1100</v>
      </c>
      <c r="W154" s="8">
        <v>-1100</v>
      </c>
      <c r="X154" s="8">
        <f>SUM(V154:W154)</f>
        <v>0</v>
      </c>
      <c r="Y154" s="8"/>
      <c r="Z154" s="8">
        <f>SUM(X154:Y154)</f>
        <v>0</v>
      </c>
      <c r="AA154" s="82"/>
    </row>
    <row r="155" spans="1:27" ht="31.5" outlineLevel="7" x14ac:dyDescent="0.2">
      <c r="A155" s="5" t="s">
        <v>35</v>
      </c>
      <c r="B155" s="5" t="s">
        <v>15</v>
      </c>
      <c r="C155" s="5" t="s">
        <v>800</v>
      </c>
      <c r="D155" s="5"/>
      <c r="E155" s="23" t="s">
        <v>802</v>
      </c>
      <c r="F155" s="8"/>
      <c r="G155" s="8"/>
      <c r="H155" s="8"/>
      <c r="I155" s="8"/>
      <c r="J155" s="8"/>
      <c r="K155" s="8"/>
      <c r="L155" s="8"/>
      <c r="M155" s="4">
        <f t="shared" si="118"/>
        <v>11921</v>
      </c>
      <c r="N155" s="4">
        <f t="shared" si="118"/>
        <v>11921</v>
      </c>
      <c r="O155" s="8"/>
      <c r="P155" s="8"/>
      <c r="Q155" s="8"/>
      <c r="R155" s="8"/>
      <c r="S155" s="8"/>
      <c r="T155" s="4">
        <f t="shared" si="118"/>
        <v>1240</v>
      </c>
      <c r="U155" s="4">
        <f t="shared" si="118"/>
        <v>1240</v>
      </c>
      <c r="V155" s="8"/>
      <c r="W155" s="8"/>
      <c r="X155" s="8"/>
      <c r="Y155" s="8"/>
      <c r="Z155" s="8"/>
      <c r="AA155" s="82"/>
    </row>
    <row r="156" spans="1:27" ht="15.75" outlineLevel="7" x14ac:dyDescent="0.2">
      <c r="A156" s="13" t="s">
        <v>35</v>
      </c>
      <c r="B156" s="13" t="s">
        <v>15</v>
      </c>
      <c r="C156" s="13" t="s">
        <v>800</v>
      </c>
      <c r="D156" s="13" t="s">
        <v>27</v>
      </c>
      <c r="E156" s="18" t="s">
        <v>28</v>
      </c>
      <c r="F156" s="8"/>
      <c r="G156" s="8"/>
      <c r="H156" s="8"/>
      <c r="I156" s="8"/>
      <c r="J156" s="8"/>
      <c r="K156" s="8"/>
      <c r="L156" s="8"/>
      <c r="M156" s="8">
        <v>11921</v>
      </c>
      <c r="N156" s="8">
        <f>SUM(L156:M156)</f>
        <v>11921</v>
      </c>
      <c r="O156" s="8"/>
      <c r="P156" s="8"/>
      <c r="Q156" s="8"/>
      <c r="R156" s="8"/>
      <c r="S156" s="8"/>
      <c r="T156" s="8">
        <v>1240</v>
      </c>
      <c r="U156" s="8">
        <f>SUM(S156:T156)</f>
        <v>1240</v>
      </c>
      <c r="V156" s="8"/>
      <c r="W156" s="8"/>
      <c r="X156" s="8"/>
      <c r="Y156" s="8"/>
      <c r="Z156" s="8"/>
      <c r="AA156" s="82"/>
    </row>
    <row r="157" spans="1:27" ht="15.75" outlineLevel="7" x14ac:dyDescent="0.2">
      <c r="A157" s="5" t="s">
        <v>35</v>
      </c>
      <c r="B157" s="5" t="s">
        <v>562</v>
      </c>
      <c r="C157" s="13"/>
      <c r="D157" s="13"/>
      <c r="E157" s="14" t="s">
        <v>544</v>
      </c>
      <c r="F157" s="4">
        <f>F158+F170+F185</f>
        <v>39142.699999999997</v>
      </c>
      <c r="G157" s="4">
        <f t="shared" ref="G157:N157" si="119">G158+G170+G185</f>
        <v>0</v>
      </c>
      <c r="H157" s="4">
        <f t="shared" si="119"/>
        <v>39142.699999999997</v>
      </c>
      <c r="I157" s="4">
        <f t="shared" si="119"/>
        <v>0</v>
      </c>
      <c r="J157" s="4">
        <f t="shared" si="119"/>
        <v>5797.9610000000002</v>
      </c>
      <c r="K157" s="4">
        <f t="shared" si="119"/>
        <v>0</v>
      </c>
      <c r="L157" s="4">
        <f t="shared" si="119"/>
        <v>44940.661</v>
      </c>
      <c r="M157" s="4">
        <f t="shared" si="119"/>
        <v>1807.1708600000002</v>
      </c>
      <c r="N157" s="4">
        <f t="shared" si="119"/>
        <v>46747.831859999998</v>
      </c>
      <c r="O157" s="4">
        <f>O158+O170+O185</f>
        <v>37594.300000000003</v>
      </c>
      <c r="P157" s="4">
        <f t="shared" ref="P157:U157" si="120">P158+P170+P185</f>
        <v>0</v>
      </c>
      <c r="Q157" s="4">
        <f t="shared" si="120"/>
        <v>37594.300000000003</v>
      </c>
      <c r="R157" s="4">
        <f t="shared" si="120"/>
        <v>0</v>
      </c>
      <c r="S157" s="4">
        <f t="shared" si="120"/>
        <v>37594.300000000003</v>
      </c>
      <c r="T157" s="4">
        <f t="shared" si="120"/>
        <v>0</v>
      </c>
      <c r="U157" s="4">
        <f t="shared" si="120"/>
        <v>37594.300000000003</v>
      </c>
      <c r="V157" s="4">
        <f>V158+V170+V185</f>
        <v>34505.199999999997</v>
      </c>
      <c r="W157" s="4">
        <f t="shared" ref="W157:Z157" si="121">W158+W170+W185</f>
        <v>0</v>
      </c>
      <c r="X157" s="4">
        <f t="shared" si="121"/>
        <v>34505.199999999997</v>
      </c>
      <c r="Y157" s="4">
        <f t="shared" si="121"/>
        <v>0</v>
      </c>
      <c r="Z157" s="4">
        <f t="shared" si="121"/>
        <v>34505.199999999997</v>
      </c>
      <c r="AA157" s="82"/>
    </row>
    <row r="158" spans="1:27" ht="15.75" outlineLevel="1" x14ac:dyDescent="0.2">
      <c r="A158" s="5" t="s">
        <v>35</v>
      </c>
      <c r="B158" s="5" t="s">
        <v>122</v>
      </c>
      <c r="C158" s="5"/>
      <c r="D158" s="5"/>
      <c r="E158" s="23" t="s">
        <v>123</v>
      </c>
      <c r="F158" s="4">
        <f>F159</f>
        <v>15822.900000000001</v>
      </c>
      <c r="G158" s="4">
        <f t="shared" ref="G158:Z158" si="122">G159</f>
        <v>0</v>
      </c>
      <c r="H158" s="4">
        <f t="shared" si="122"/>
        <v>15822.900000000001</v>
      </c>
      <c r="I158" s="4">
        <f t="shared" si="122"/>
        <v>0</v>
      </c>
      <c r="J158" s="4">
        <f t="shared" si="122"/>
        <v>363.33332999999999</v>
      </c>
      <c r="K158" s="4">
        <f t="shared" si="122"/>
        <v>0</v>
      </c>
      <c r="L158" s="4">
        <f t="shared" si="122"/>
        <v>16186.233330000001</v>
      </c>
      <c r="M158" s="4">
        <f t="shared" si="122"/>
        <v>524.20249000000001</v>
      </c>
      <c r="N158" s="4">
        <f t="shared" si="122"/>
        <v>16710.435819999999</v>
      </c>
      <c r="O158" s="4">
        <f t="shared" si="122"/>
        <v>15076.7</v>
      </c>
      <c r="P158" s="4">
        <f t="shared" si="122"/>
        <v>0</v>
      </c>
      <c r="Q158" s="4">
        <f t="shared" si="122"/>
        <v>15076.7</v>
      </c>
      <c r="R158" s="4">
        <f t="shared" si="122"/>
        <v>0</v>
      </c>
      <c r="S158" s="4">
        <f t="shared" si="122"/>
        <v>15076.7</v>
      </c>
      <c r="T158" s="4">
        <f t="shared" si="122"/>
        <v>0</v>
      </c>
      <c r="U158" s="4">
        <f t="shared" si="122"/>
        <v>15076.7</v>
      </c>
      <c r="V158" s="4">
        <f t="shared" si="122"/>
        <v>13630.1</v>
      </c>
      <c r="W158" s="4">
        <f t="shared" si="122"/>
        <v>0</v>
      </c>
      <c r="X158" s="4">
        <f t="shared" si="122"/>
        <v>13630.1</v>
      </c>
      <c r="Y158" s="4">
        <f t="shared" si="122"/>
        <v>0</v>
      </c>
      <c r="Z158" s="4">
        <f t="shared" si="122"/>
        <v>13630.1</v>
      </c>
      <c r="AA158" s="82"/>
    </row>
    <row r="159" spans="1:27" ht="47.25" outlineLevel="2" collapsed="1" x14ac:dyDescent="0.2">
      <c r="A159" s="5" t="s">
        <v>35</v>
      </c>
      <c r="B159" s="5" t="s">
        <v>122</v>
      </c>
      <c r="C159" s="5" t="s">
        <v>76</v>
      </c>
      <c r="D159" s="5"/>
      <c r="E159" s="23" t="s">
        <v>77</v>
      </c>
      <c r="F159" s="4">
        <f>F160+F164</f>
        <v>15822.900000000001</v>
      </c>
      <c r="G159" s="4">
        <f t="shared" ref="G159:N159" si="123">G160+G164</f>
        <v>0</v>
      </c>
      <c r="H159" s="4">
        <f t="shared" si="123"/>
        <v>15822.900000000001</v>
      </c>
      <c r="I159" s="4">
        <f t="shared" si="123"/>
        <v>0</v>
      </c>
      <c r="J159" s="4">
        <f t="shared" si="123"/>
        <v>363.33332999999999</v>
      </c>
      <c r="K159" s="4">
        <f t="shared" si="123"/>
        <v>0</v>
      </c>
      <c r="L159" s="4">
        <f t="shared" si="123"/>
        <v>16186.233330000001</v>
      </c>
      <c r="M159" s="4">
        <f t="shared" si="123"/>
        <v>524.20249000000001</v>
      </c>
      <c r="N159" s="4">
        <f t="shared" si="123"/>
        <v>16710.435819999999</v>
      </c>
      <c r="O159" s="4">
        <f>O160+O164</f>
        <v>15076.7</v>
      </c>
      <c r="P159" s="4">
        <f t="shared" ref="P159:U159" si="124">P160+P164</f>
        <v>0</v>
      </c>
      <c r="Q159" s="4">
        <f t="shared" si="124"/>
        <v>15076.7</v>
      </c>
      <c r="R159" s="4">
        <f t="shared" si="124"/>
        <v>0</v>
      </c>
      <c r="S159" s="4">
        <f t="shared" si="124"/>
        <v>15076.7</v>
      </c>
      <c r="T159" s="4">
        <f t="shared" si="124"/>
        <v>0</v>
      </c>
      <c r="U159" s="4">
        <f t="shared" si="124"/>
        <v>15076.7</v>
      </c>
      <c r="V159" s="4">
        <f>V160+V164</f>
        <v>13630.1</v>
      </c>
      <c r="W159" s="4">
        <f t="shared" ref="W159:Z159" si="125">W160+W164</f>
        <v>0</v>
      </c>
      <c r="X159" s="4">
        <f t="shared" si="125"/>
        <v>13630.1</v>
      </c>
      <c r="Y159" s="4">
        <f t="shared" si="125"/>
        <v>0</v>
      </c>
      <c r="Z159" s="4">
        <f t="shared" si="125"/>
        <v>13630.1</v>
      </c>
      <c r="AA159" s="82"/>
    </row>
    <row r="160" spans="1:27" ht="31.5" hidden="1" outlineLevel="3" x14ac:dyDescent="0.2">
      <c r="A160" s="5" t="s">
        <v>35</v>
      </c>
      <c r="B160" s="5" t="s">
        <v>122</v>
      </c>
      <c r="C160" s="5" t="s">
        <v>124</v>
      </c>
      <c r="D160" s="5"/>
      <c r="E160" s="23" t="s">
        <v>125</v>
      </c>
      <c r="F160" s="4">
        <f t="shared" ref="F160:Z162" si="126">F161</f>
        <v>1218.2</v>
      </c>
      <c r="G160" s="4">
        <f t="shared" si="126"/>
        <v>0</v>
      </c>
      <c r="H160" s="4">
        <f t="shared" si="126"/>
        <v>1218.2</v>
      </c>
      <c r="I160" s="4">
        <f t="shared" si="126"/>
        <v>0</v>
      </c>
      <c r="J160" s="4">
        <f t="shared" si="126"/>
        <v>0</v>
      </c>
      <c r="K160" s="4">
        <f t="shared" si="126"/>
        <v>0</v>
      </c>
      <c r="L160" s="4">
        <f t="shared" si="126"/>
        <v>1218.2</v>
      </c>
      <c r="M160" s="4">
        <f t="shared" si="126"/>
        <v>0</v>
      </c>
      <c r="N160" s="4">
        <f t="shared" si="126"/>
        <v>1218.2</v>
      </c>
      <c r="O160" s="4">
        <f t="shared" si="126"/>
        <v>1218.2</v>
      </c>
      <c r="P160" s="4">
        <f t="shared" si="126"/>
        <v>0</v>
      </c>
      <c r="Q160" s="4">
        <f t="shared" si="126"/>
        <v>1218.2</v>
      </c>
      <c r="R160" s="4">
        <f t="shared" si="126"/>
        <v>0</v>
      </c>
      <c r="S160" s="4">
        <f t="shared" si="126"/>
        <v>1218.2</v>
      </c>
      <c r="T160" s="4">
        <f t="shared" si="126"/>
        <v>0</v>
      </c>
      <c r="U160" s="4">
        <f t="shared" si="126"/>
        <v>1218.2</v>
      </c>
      <c r="V160" s="4">
        <f t="shared" si="126"/>
        <v>1096</v>
      </c>
      <c r="W160" s="4">
        <f t="shared" si="126"/>
        <v>0</v>
      </c>
      <c r="X160" s="4">
        <f t="shared" si="126"/>
        <v>1096</v>
      </c>
      <c r="Y160" s="4">
        <f t="shared" si="126"/>
        <v>0</v>
      </c>
      <c r="Z160" s="4">
        <f t="shared" si="126"/>
        <v>1096</v>
      </c>
      <c r="AA160" s="82"/>
    </row>
    <row r="161" spans="1:27" ht="47.25" hidden="1" outlineLevel="4" x14ac:dyDescent="0.2">
      <c r="A161" s="5" t="s">
        <v>35</v>
      </c>
      <c r="B161" s="5" t="s">
        <v>122</v>
      </c>
      <c r="C161" s="5" t="s">
        <v>126</v>
      </c>
      <c r="D161" s="5"/>
      <c r="E161" s="23" t="s">
        <v>127</v>
      </c>
      <c r="F161" s="4">
        <f t="shared" si="126"/>
        <v>1218.2</v>
      </c>
      <c r="G161" s="4">
        <f t="shared" si="126"/>
        <v>0</v>
      </c>
      <c r="H161" s="4">
        <f t="shared" si="126"/>
        <v>1218.2</v>
      </c>
      <c r="I161" s="4">
        <f t="shared" si="126"/>
        <v>0</v>
      </c>
      <c r="J161" s="4">
        <f t="shared" si="126"/>
        <v>0</v>
      </c>
      <c r="K161" s="4">
        <f t="shared" si="126"/>
        <v>0</v>
      </c>
      <c r="L161" s="4">
        <f t="shared" si="126"/>
        <v>1218.2</v>
      </c>
      <c r="M161" s="4">
        <f t="shared" si="126"/>
        <v>0</v>
      </c>
      <c r="N161" s="4">
        <f t="shared" si="126"/>
        <v>1218.2</v>
      </c>
      <c r="O161" s="4">
        <f t="shared" si="126"/>
        <v>1218.2</v>
      </c>
      <c r="P161" s="4">
        <f t="shared" si="126"/>
        <v>0</v>
      </c>
      <c r="Q161" s="4">
        <f t="shared" si="126"/>
        <v>1218.2</v>
      </c>
      <c r="R161" s="4">
        <f t="shared" si="126"/>
        <v>0</v>
      </c>
      <c r="S161" s="4">
        <f t="shared" si="126"/>
        <v>1218.2</v>
      </c>
      <c r="T161" s="4">
        <f t="shared" si="126"/>
        <v>0</v>
      </c>
      <c r="U161" s="4">
        <f t="shared" si="126"/>
        <v>1218.2</v>
      </c>
      <c r="V161" s="4">
        <f t="shared" si="126"/>
        <v>1096</v>
      </c>
      <c r="W161" s="4">
        <f t="shared" si="126"/>
        <v>0</v>
      </c>
      <c r="X161" s="4">
        <f t="shared" si="126"/>
        <v>1096</v>
      </c>
      <c r="Y161" s="4">
        <f t="shared" si="126"/>
        <v>0</v>
      </c>
      <c r="Z161" s="4">
        <f t="shared" si="126"/>
        <v>1096</v>
      </c>
      <c r="AA161" s="82"/>
    </row>
    <row r="162" spans="1:27" ht="31.5" hidden="1" outlineLevel="5" x14ac:dyDescent="0.2">
      <c r="A162" s="5" t="s">
        <v>35</v>
      </c>
      <c r="B162" s="5" t="s">
        <v>122</v>
      </c>
      <c r="C162" s="5" t="s">
        <v>128</v>
      </c>
      <c r="D162" s="5"/>
      <c r="E162" s="23" t="s">
        <v>129</v>
      </c>
      <c r="F162" s="4">
        <f>F163</f>
        <v>1218.2</v>
      </c>
      <c r="G162" s="4">
        <f t="shared" si="126"/>
        <v>0</v>
      </c>
      <c r="H162" s="4">
        <f t="shared" si="126"/>
        <v>1218.2</v>
      </c>
      <c r="I162" s="4">
        <f t="shared" si="126"/>
        <v>0</v>
      </c>
      <c r="J162" s="4">
        <f t="shared" si="126"/>
        <v>0</v>
      </c>
      <c r="K162" s="4">
        <f t="shared" si="126"/>
        <v>0</v>
      </c>
      <c r="L162" s="4">
        <f t="shared" si="126"/>
        <v>1218.2</v>
      </c>
      <c r="M162" s="4">
        <f t="shared" si="126"/>
        <v>0</v>
      </c>
      <c r="N162" s="4">
        <f t="shared" si="126"/>
        <v>1218.2</v>
      </c>
      <c r="O162" s="4">
        <f t="shared" si="126"/>
        <v>1218.2</v>
      </c>
      <c r="P162" s="4">
        <f t="shared" si="126"/>
        <v>0</v>
      </c>
      <c r="Q162" s="4">
        <f t="shared" si="126"/>
        <v>1218.2</v>
      </c>
      <c r="R162" s="4">
        <f t="shared" si="126"/>
        <v>0</v>
      </c>
      <c r="S162" s="4">
        <f t="shared" si="126"/>
        <v>1218.2</v>
      </c>
      <c r="T162" s="4">
        <f t="shared" si="126"/>
        <v>0</v>
      </c>
      <c r="U162" s="4">
        <f t="shared" si="126"/>
        <v>1218.2</v>
      </c>
      <c r="V162" s="4">
        <f t="shared" si="126"/>
        <v>1096</v>
      </c>
      <c r="W162" s="4">
        <f t="shared" si="126"/>
        <v>0</v>
      </c>
      <c r="X162" s="4">
        <f t="shared" si="126"/>
        <v>1096</v>
      </c>
      <c r="Y162" s="4">
        <f t="shared" si="126"/>
        <v>0</v>
      </c>
      <c r="Z162" s="4">
        <f t="shared" si="126"/>
        <v>1096</v>
      </c>
      <c r="AA162" s="82"/>
    </row>
    <row r="163" spans="1:27" ht="31.5" hidden="1" outlineLevel="7" x14ac:dyDescent="0.2">
      <c r="A163" s="13" t="s">
        <v>35</v>
      </c>
      <c r="B163" s="13" t="s">
        <v>122</v>
      </c>
      <c r="C163" s="13" t="s">
        <v>128</v>
      </c>
      <c r="D163" s="13" t="s">
        <v>11</v>
      </c>
      <c r="E163" s="18" t="s">
        <v>12</v>
      </c>
      <c r="F163" s="8">
        <v>1218.2</v>
      </c>
      <c r="G163" s="8"/>
      <c r="H163" s="8">
        <f>SUM(F163:G163)</f>
        <v>1218.2</v>
      </c>
      <c r="I163" s="8"/>
      <c r="J163" s="8"/>
      <c r="K163" s="8"/>
      <c r="L163" s="8">
        <f>SUM(H163:K163)</f>
        <v>1218.2</v>
      </c>
      <c r="M163" s="8"/>
      <c r="N163" s="8">
        <f>SUM(L163:M163)</f>
        <v>1218.2</v>
      </c>
      <c r="O163" s="8">
        <v>1218.2</v>
      </c>
      <c r="P163" s="8"/>
      <c r="Q163" s="8">
        <f>SUM(O163:P163)</f>
        <v>1218.2</v>
      </c>
      <c r="R163" s="8"/>
      <c r="S163" s="8">
        <f>SUM(Q163:R163)</f>
        <v>1218.2</v>
      </c>
      <c r="T163" s="8"/>
      <c r="U163" s="8">
        <f>SUM(S163:T163)</f>
        <v>1218.2</v>
      </c>
      <c r="V163" s="8">
        <v>1096</v>
      </c>
      <c r="W163" s="8"/>
      <c r="X163" s="8">
        <f>SUM(V163:W163)</f>
        <v>1096</v>
      </c>
      <c r="Y163" s="8"/>
      <c r="Z163" s="8">
        <f>SUM(X163:Y163)</f>
        <v>1096</v>
      </c>
      <c r="AA163" s="82"/>
    </row>
    <row r="164" spans="1:27" ht="47.25" outlineLevel="3" x14ac:dyDescent="0.2">
      <c r="A164" s="5" t="s">
        <v>35</v>
      </c>
      <c r="B164" s="5" t="s">
        <v>122</v>
      </c>
      <c r="C164" s="5" t="s">
        <v>130</v>
      </c>
      <c r="D164" s="5"/>
      <c r="E164" s="23" t="s">
        <v>131</v>
      </c>
      <c r="F164" s="4">
        <f t="shared" ref="F164:Z165" si="127">F165</f>
        <v>14604.7</v>
      </c>
      <c r="G164" s="4">
        <f t="shared" si="127"/>
        <v>0</v>
      </c>
      <c r="H164" s="4">
        <f t="shared" si="127"/>
        <v>14604.7</v>
      </c>
      <c r="I164" s="4">
        <f t="shared" si="127"/>
        <v>0</v>
      </c>
      <c r="J164" s="4">
        <f t="shared" si="127"/>
        <v>363.33332999999999</v>
      </c>
      <c r="K164" s="4">
        <f t="shared" si="127"/>
        <v>0</v>
      </c>
      <c r="L164" s="4">
        <f t="shared" si="127"/>
        <v>14968.03333</v>
      </c>
      <c r="M164" s="4">
        <f t="shared" si="127"/>
        <v>524.20249000000001</v>
      </c>
      <c r="N164" s="4">
        <f t="shared" si="127"/>
        <v>15492.23582</v>
      </c>
      <c r="O164" s="4">
        <f t="shared" si="127"/>
        <v>13858.5</v>
      </c>
      <c r="P164" s="4">
        <f t="shared" si="127"/>
        <v>0</v>
      </c>
      <c r="Q164" s="4">
        <f t="shared" si="127"/>
        <v>13858.5</v>
      </c>
      <c r="R164" s="4">
        <f t="shared" si="127"/>
        <v>0</v>
      </c>
      <c r="S164" s="4">
        <f t="shared" si="127"/>
        <v>13858.5</v>
      </c>
      <c r="T164" s="4">
        <f t="shared" si="127"/>
        <v>0</v>
      </c>
      <c r="U164" s="4">
        <f t="shared" si="127"/>
        <v>13858.5</v>
      </c>
      <c r="V164" s="4">
        <f t="shared" si="127"/>
        <v>12534.1</v>
      </c>
      <c r="W164" s="4">
        <f t="shared" si="127"/>
        <v>0</v>
      </c>
      <c r="X164" s="4">
        <f t="shared" si="127"/>
        <v>12534.1</v>
      </c>
      <c r="Y164" s="4">
        <f t="shared" si="127"/>
        <v>0</v>
      </c>
      <c r="Z164" s="4">
        <f t="shared" si="127"/>
        <v>12534.1</v>
      </c>
      <c r="AA164" s="82"/>
    </row>
    <row r="165" spans="1:27" ht="31.5" outlineLevel="4" x14ac:dyDescent="0.2">
      <c r="A165" s="5" t="s">
        <v>35</v>
      </c>
      <c r="B165" s="5" t="s">
        <v>122</v>
      </c>
      <c r="C165" s="5" t="s">
        <v>132</v>
      </c>
      <c r="D165" s="5"/>
      <c r="E165" s="23" t="s">
        <v>57</v>
      </c>
      <c r="F165" s="4">
        <f t="shared" si="127"/>
        <v>14604.7</v>
      </c>
      <c r="G165" s="4">
        <f t="shared" si="127"/>
        <v>0</v>
      </c>
      <c r="H165" s="4">
        <f t="shared" si="127"/>
        <v>14604.7</v>
      </c>
      <c r="I165" s="4">
        <f t="shared" si="127"/>
        <v>0</v>
      </c>
      <c r="J165" s="4">
        <f t="shared" si="127"/>
        <v>363.33332999999999</v>
      </c>
      <c r="K165" s="4">
        <f t="shared" si="127"/>
        <v>0</v>
      </c>
      <c r="L165" s="4">
        <f t="shared" si="127"/>
        <v>14968.03333</v>
      </c>
      <c r="M165" s="4">
        <f t="shared" si="127"/>
        <v>524.20249000000001</v>
      </c>
      <c r="N165" s="4">
        <f t="shared" si="127"/>
        <v>15492.23582</v>
      </c>
      <c r="O165" s="4">
        <f t="shared" si="127"/>
        <v>13858.5</v>
      </c>
      <c r="P165" s="4">
        <f t="shared" si="127"/>
        <v>0</v>
      </c>
      <c r="Q165" s="4">
        <f t="shared" si="127"/>
        <v>13858.5</v>
      </c>
      <c r="R165" s="4">
        <f t="shared" si="127"/>
        <v>0</v>
      </c>
      <c r="S165" s="4">
        <f t="shared" si="127"/>
        <v>13858.5</v>
      </c>
      <c r="T165" s="4">
        <f t="shared" si="127"/>
        <v>0</v>
      </c>
      <c r="U165" s="4">
        <f t="shared" si="127"/>
        <v>13858.5</v>
      </c>
      <c r="V165" s="4">
        <f t="shared" si="127"/>
        <v>12534.1</v>
      </c>
      <c r="W165" s="4">
        <f t="shared" si="127"/>
        <v>0</v>
      </c>
      <c r="X165" s="4">
        <f t="shared" si="127"/>
        <v>12534.1</v>
      </c>
      <c r="Y165" s="4">
        <f t="shared" si="127"/>
        <v>0</v>
      </c>
      <c r="Z165" s="4">
        <f t="shared" si="127"/>
        <v>12534.1</v>
      </c>
      <c r="AA165" s="82"/>
    </row>
    <row r="166" spans="1:27" ht="15.75" outlineLevel="5" x14ac:dyDescent="0.2">
      <c r="A166" s="5" t="s">
        <v>35</v>
      </c>
      <c r="B166" s="5" t="s">
        <v>122</v>
      </c>
      <c r="C166" s="5" t="s">
        <v>133</v>
      </c>
      <c r="D166" s="5"/>
      <c r="E166" s="23" t="s">
        <v>134</v>
      </c>
      <c r="F166" s="4">
        <f>F167+F168+F169</f>
        <v>14604.7</v>
      </c>
      <c r="G166" s="4">
        <f t="shared" ref="G166:Z166" si="128">G167+G168+G169</f>
        <v>0</v>
      </c>
      <c r="H166" s="4">
        <f t="shared" si="128"/>
        <v>14604.7</v>
      </c>
      <c r="I166" s="4">
        <f t="shared" si="128"/>
        <v>0</v>
      </c>
      <c r="J166" s="4">
        <f t="shared" si="128"/>
        <v>363.33332999999999</v>
      </c>
      <c r="K166" s="4">
        <f t="shared" si="128"/>
        <v>0</v>
      </c>
      <c r="L166" s="4">
        <f t="shared" si="128"/>
        <v>14968.03333</v>
      </c>
      <c r="M166" s="4">
        <f t="shared" si="128"/>
        <v>524.20249000000001</v>
      </c>
      <c r="N166" s="4">
        <f t="shared" si="128"/>
        <v>15492.23582</v>
      </c>
      <c r="O166" s="4">
        <f t="shared" si="128"/>
        <v>13858.5</v>
      </c>
      <c r="P166" s="4">
        <f t="shared" si="128"/>
        <v>0</v>
      </c>
      <c r="Q166" s="4">
        <f t="shared" si="128"/>
        <v>13858.5</v>
      </c>
      <c r="R166" s="4">
        <f t="shared" si="128"/>
        <v>0</v>
      </c>
      <c r="S166" s="4">
        <f t="shared" si="128"/>
        <v>13858.5</v>
      </c>
      <c r="T166" s="4">
        <f t="shared" si="128"/>
        <v>0</v>
      </c>
      <c r="U166" s="4">
        <f t="shared" si="128"/>
        <v>13858.5</v>
      </c>
      <c r="V166" s="4">
        <f t="shared" si="128"/>
        <v>12534.1</v>
      </c>
      <c r="W166" s="4">
        <f t="shared" si="128"/>
        <v>0</v>
      </c>
      <c r="X166" s="4">
        <f t="shared" si="128"/>
        <v>12534.1</v>
      </c>
      <c r="Y166" s="4">
        <f t="shared" si="128"/>
        <v>0</v>
      </c>
      <c r="Z166" s="4">
        <f t="shared" si="128"/>
        <v>12534.1</v>
      </c>
      <c r="AA166" s="82"/>
    </row>
    <row r="167" spans="1:27" ht="63" outlineLevel="7" x14ac:dyDescent="0.2">
      <c r="A167" s="13" t="s">
        <v>35</v>
      </c>
      <c r="B167" s="13" t="s">
        <v>122</v>
      </c>
      <c r="C167" s="13" t="s">
        <v>133</v>
      </c>
      <c r="D167" s="13" t="s">
        <v>8</v>
      </c>
      <c r="E167" s="18" t="s">
        <v>9</v>
      </c>
      <c r="F167" s="8">
        <v>13424.4</v>
      </c>
      <c r="G167" s="8"/>
      <c r="H167" s="8">
        <f t="shared" ref="H167:H169" si="129">SUM(F167:G167)</f>
        <v>13424.4</v>
      </c>
      <c r="I167" s="8"/>
      <c r="J167" s="8"/>
      <c r="K167" s="8"/>
      <c r="L167" s="8">
        <f t="shared" ref="L167:L169" si="130">SUM(H167:K167)</f>
        <v>13424.4</v>
      </c>
      <c r="M167" s="8">
        <v>524.20249000000001</v>
      </c>
      <c r="N167" s="8">
        <f>SUM(L167:M167)</f>
        <v>13948.602489999999</v>
      </c>
      <c r="O167" s="8">
        <v>12794.4</v>
      </c>
      <c r="P167" s="8"/>
      <c r="Q167" s="8">
        <f t="shared" ref="Q167:Q169" si="131">SUM(O167:P167)</f>
        <v>12794.4</v>
      </c>
      <c r="R167" s="8"/>
      <c r="S167" s="8">
        <f t="shared" ref="S167:S169" si="132">SUM(Q167:R167)</f>
        <v>12794.4</v>
      </c>
      <c r="T167" s="8"/>
      <c r="U167" s="8">
        <f>SUM(S167:T167)</f>
        <v>12794.4</v>
      </c>
      <c r="V167" s="8">
        <v>11470</v>
      </c>
      <c r="W167" s="8"/>
      <c r="X167" s="8">
        <f t="shared" ref="X167:X169" si="133">SUM(V167:W167)</f>
        <v>11470</v>
      </c>
      <c r="Y167" s="8"/>
      <c r="Z167" s="8">
        <f t="shared" ref="Z167:Z169" si="134">SUM(X167:Y167)</f>
        <v>11470</v>
      </c>
      <c r="AA167" s="82"/>
    </row>
    <row r="168" spans="1:27" ht="31.5" hidden="1" outlineLevel="7" x14ac:dyDescent="0.2">
      <c r="A168" s="13" t="s">
        <v>35</v>
      </c>
      <c r="B168" s="13" t="s">
        <v>122</v>
      </c>
      <c r="C168" s="13" t="s">
        <v>133</v>
      </c>
      <c r="D168" s="13" t="s">
        <v>11</v>
      </c>
      <c r="E168" s="18" t="s">
        <v>12</v>
      </c>
      <c r="F168" s="8">
        <v>1171.2</v>
      </c>
      <c r="G168" s="8"/>
      <c r="H168" s="8">
        <f t="shared" si="129"/>
        <v>1171.2</v>
      </c>
      <c r="I168" s="8"/>
      <c r="J168" s="8">
        <v>363.33332999999999</v>
      </c>
      <c r="K168" s="8"/>
      <c r="L168" s="8">
        <f t="shared" si="130"/>
        <v>1534.53333</v>
      </c>
      <c r="M168" s="8"/>
      <c r="N168" s="8">
        <f>SUM(L168:M168)</f>
        <v>1534.53333</v>
      </c>
      <c r="O168" s="8">
        <v>1055</v>
      </c>
      <c r="P168" s="8"/>
      <c r="Q168" s="8">
        <f t="shared" si="131"/>
        <v>1055</v>
      </c>
      <c r="R168" s="8"/>
      <c r="S168" s="8">
        <f t="shared" si="132"/>
        <v>1055</v>
      </c>
      <c r="T168" s="8"/>
      <c r="U168" s="8">
        <f>SUM(S168:T168)</f>
        <v>1055</v>
      </c>
      <c r="V168" s="8">
        <v>1055</v>
      </c>
      <c r="W168" s="8"/>
      <c r="X168" s="8">
        <f t="shared" si="133"/>
        <v>1055</v>
      </c>
      <c r="Y168" s="8"/>
      <c r="Z168" s="8">
        <f t="shared" si="134"/>
        <v>1055</v>
      </c>
      <c r="AA168" s="82"/>
    </row>
    <row r="169" spans="1:27" ht="15.75" hidden="1" outlineLevel="7" x14ac:dyDescent="0.2">
      <c r="A169" s="13" t="s">
        <v>35</v>
      </c>
      <c r="B169" s="13" t="s">
        <v>122</v>
      </c>
      <c r="C169" s="13" t="s">
        <v>133</v>
      </c>
      <c r="D169" s="13" t="s">
        <v>27</v>
      </c>
      <c r="E169" s="18" t="s">
        <v>28</v>
      </c>
      <c r="F169" s="8">
        <v>9.1</v>
      </c>
      <c r="G169" s="8"/>
      <c r="H169" s="8">
        <f t="shared" si="129"/>
        <v>9.1</v>
      </c>
      <c r="I169" s="8"/>
      <c r="J169" s="8"/>
      <c r="K169" s="8"/>
      <c r="L169" s="8">
        <f t="shared" si="130"/>
        <v>9.1</v>
      </c>
      <c r="M169" s="8"/>
      <c r="N169" s="8">
        <f>SUM(L169:M169)</f>
        <v>9.1</v>
      </c>
      <c r="O169" s="8">
        <v>9.1</v>
      </c>
      <c r="P169" s="8"/>
      <c r="Q169" s="8">
        <f t="shared" si="131"/>
        <v>9.1</v>
      </c>
      <c r="R169" s="8"/>
      <c r="S169" s="8">
        <f t="shared" si="132"/>
        <v>9.1</v>
      </c>
      <c r="T169" s="8"/>
      <c r="U169" s="8">
        <f>SUM(S169:T169)</f>
        <v>9.1</v>
      </c>
      <c r="V169" s="8">
        <v>9.1</v>
      </c>
      <c r="W169" s="8"/>
      <c r="X169" s="8">
        <f t="shared" si="133"/>
        <v>9.1</v>
      </c>
      <c r="Y169" s="8"/>
      <c r="Z169" s="8">
        <f t="shared" si="134"/>
        <v>9.1</v>
      </c>
      <c r="AA169" s="82"/>
    </row>
    <row r="170" spans="1:27" ht="31.5" outlineLevel="1" x14ac:dyDescent="0.2">
      <c r="A170" s="5" t="s">
        <v>35</v>
      </c>
      <c r="B170" s="5" t="s">
        <v>135</v>
      </c>
      <c r="C170" s="5"/>
      <c r="D170" s="5"/>
      <c r="E170" s="23" t="s">
        <v>136</v>
      </c>
      <c r="F170" s="4">
        <f>F171</f>
        <v>20498.3</v>
      </c>
      <c r="G170" s="4">
        <f t="shared" ref="G170:Z170" si="135">G171</f>
        <v>0</v>
      </c>
      <c r="H170" s="4">
        <f t="shared" si="135"/>
        <v>20498.3</v>
      </c>
      <c r="I170" s="4">
        <f t="shared" si="135"/>
        <v>0</v>
      </c>
      <c r="J170" s="4">
        <f t="shared" si="135"/>
        <v>0</v>
      </c>
      <c r="K170" s="4">
        <f t="shared" si="135"/>
        <v>0</v>
      </c>
      <c r="L170" s="4">
        <f t="shared" si="135"/>
        <v>20498.3</v>
      </c>
      <c r="M170" s="4">
        <f t="shared" si="135"/>
        <v>1282.96837</v>
      </c>
      <c r="N170" s="4">
        <f t="shared" si="135"/>
        <v>21781.268369999998</v>
      </c>
      <c r="O170" s="4">
        <f t="shared" si="135"/>
        <v>19916.099999999999</v>
      </c>
      <c r="P170" s="4">
        <f t="shared" si="135"/>
        <v>0</v>
      </c>
      <c r="Q170" s="4">
        <f t="shared" si="135"/>
        <v>19916.099999999999</v>
      </c>
      <c r="R170" s="4">
        <f t="shared" si="135"/>
        <v>0</v>
      </c>
      <c r="S170" s="4">
        <f t="shared" si="135"/>
        <v>19916.099999999999</v>
      </c>
      <c r="T170" s="4">
        <f t="shared" si="135"/>
        <v>0</v>
      </c>
      <c r="U170" s="4">
        <f t="shared" si="135"/>
        <v>19916.099999999999</v>
      </c>
      <c r="V170" s="4">
        <f t="shared" si="135"/>
        <v>18053.599999999999</v>
      </c>
      <c r="W170" s="4">
        <f t="shared" si="135"/>
        <v>0</v>
      </c>
      <c r="X170" s="4">
        <f t="shared" si="135"/>
        <v>18053.599999999999</v>
      </c>
      <c r="Y170" s="4">
        <f t="shared" si="135"/>
        <v>0</v>
      </c>
      <c r="Z170" s="4">
        <f t="shared" si="135"/>
        <v>18053.599999999999</v>
      </c>
      <c r="AA170" s="82"/>
    </row>
    <row r="171" spans="1:27" ht="47.25" outlineLevel="2" x14ac:dyDescent="0.2">
      <c r="A171" s="5" t="s">
        <v>35</v>
      </c>
      <c r="B171" s="5" t="s">
        <v>135</v>
      </c>
      <c r="C171" s="5" t="s">
        <v>76</v>
      </c>
      <c r="D171" s="5"/>
      <c r="E171" s="23" t="s">
        <v>77</v>
      </c>
      <c r="F171" s="4">
        <f>F172+F179</f>
        <v>20498.3</v>
      </c>
      <c r="G171" s="4">
        <f t="shared" ref="G171:N171" si="136">G172+G179</f>
        <v>0</v>
      </c>
      <c r="H171" s="4">
        <f t="shared" si="136"/>
        <v>20498.3</v>
      </c>
      <c r="I171" s="4">
        <f t="shared" si="136"/>
        <v>0</v>
      </c>
      <c r="J171" s="4">
        <f t="shared" si="136"/>
        <v>0</v>
      </c>
      <c r="K171" s="4">
        <f t="shared" si="136"/>
        <v>0</v>
      </c>
      <c r="L171" s="4">
        <f t="shared" si="136"/>
        <v>20498.3</v>
      </c>
      <c r="M171" s="4">
        <f t="shared" si="136"/>
        <v>1282.96837</v>
      </c>
      <c r="N171" s="4">
        <f t="shared" si="136"/>
        <v>21781.268369999998</v>
      </c>
      <c r="O171" s="4">
        <f>O172+O179</f>
        <v>19916.099999999999</v>
      </c>
      <c r="P171" s="4">
        <f t="shared" ref="P171:U171" si="137">P172+P179</f>
        <v>0</v>
      </c>
      <c r="Q171" s="4">
        <f t="shared" si="137"/>
        <v>19916.099999999999</v>
      </c>
      <c r="R171" s="4">
        <f t="shared" si="137"/>
        <v>0</v>
      </c>
      <c r="S171" s="4">
        <f t="shared" si="137"/>
        <v>19916.099999999999</v>
      </c>
      <c r="T171" s="4">
        <f t="shared" si="137"/>
        <v>0</v>
      </c>
      <c r="U171" s="4">
        <f t="shared" si="137"/>
        <v>19916.099999999999</v>
      </c>
      <c r="V171" s="4">
        <f>V172+V179</f>
        <v>18053.599999999999</v>
      </c>
      <c r="W171" s="4">
        <f t="shared" ref="W171:Z171" si="138">W172+W179</f>
        <v>0</v>
      </c>
      <c r="X171" s="4">
        <f t="shared" si="138"/>
        <v>18053.599999999999</v>
      </c>
      <c r="Y171" s="4">
        <f t="shared" si="138"/>
        <v>0</v>
      </c>
      <c r="Z171" s="4">
        <f t="shared" si="138"/>
        <v>18053.599999999999</v>
      </c>
      <c r="AA171" s="82"/>
    </row>
    <row r="172" spans="1:27" ht="31.5" outlineLevel="3" x14ac:dyDescent="0.2">
      <c r="A172" s="5" t="s">
        <v>35</v>
      </c>
      <c r="B172" s="5" t="s">
        <v>135</v>
      </c>
      <c r="C172" s="5" t="s">
        <v>124</v>
      </c>
      <c r="D172" s="5"/>
      <c r="E172" s="23" t="s">
        <v>125</v>
      </c>
      <c r="F172" s="4">
        <f>F173</f>
        <v>12329.499999999998</v>
      </c>
      <c r="G172" s="4">
        <f t="shared" ref="G172:Z172" si="139">G173</f>
        <v>0</v>
      </c>
      <c r="H172" s="4">
        <f t="shared" si="139"/>
        <v>12329.499999999998</v>
      </c>
      <c r="I172" s="4">
        <f t="shared" si="139"/>
        <v>0</v>
      </c>
      <c r="J172" s="4">
        <f t="shared" si="139"/>
        <v>0</v>
      </c>
      <c r="K172" s="4">
        <f t="shared" si="139"/>
        <v>0</v>
      </c>
      <c r="L172" s="4">
        <f t="shared" si="139"/>
        <v>12329.499999999998</v>
      </c>
      <c r="M172" s="4">
        <f t="shared" si="139"/>
        <v>1282.96837</v>
      </c>
      <c r="N172" s="4">
        <f t="shared" si="139"/>
        <v>13612.468369999999</v>
      </c>
      <c r="O172" s="4">
        <f t="shared" si="139"/>
        <v>12198.199999999999</v>
      </c>
      <c r="P172" s="4">
        <f t="shared" si="139"/>
        <v>0</v>
      </c>
      <c r="Q172" s="4">
        <f t="shared" si="139"/>
        <v>12198.199999999999</v>
      </c>
      <c r="R172" s="4">
        <f t="shared" si="139"/>
        <v>0</v>
      </c>
      <c r="S172" s="4">
        <f t="shared" si="139"/>
        <v>12198.199999999999</v>
      </c>
      <c r="T172" s="4">
        <f t="shared" si="139"/>
        <v>0</v>
      </c>
      <c r="U172" s="4">
        <f t="shared" si="139"/>
        <v>12198.199999999999</v>
      </c>
      <c r="V172" s="4">
        <f t="shared" si="139"/>
        <v>11032.8</v>
      </c>
      <c r="W172" s="4">
        <f t="shared" si="139"/>
        <v>0</v>
      </c>
      <c r="X172" s="4">
        <f t="shared" si="139"/>
        <v>11032.8</v>
      </c>
      <c r="Y172" s="4">
        <f t="shared" si="139"/>
        <v>0</v>
      </c>
      <c r="Z172" s="4">
        <f t="shared" si="139"/>
        <v>11032.8</v>
      </c>
      <c r="AA172" s="82"/>
    </row>
    <row r="173" spans="1:27" ht="31.5" outlineLevel="4" x14ac:dyDescent="0.2">
      <c r="A173" s="5" t="s">
        <v>35</v>
      </c>
      <c r="B173" s="5" t="s">
        <v>135</v>
      </c>
      <c r="C173" s="5" t="s">
        <v>137</v>
      </c>
      <c r="D173" s="5"/>
      <c r="E173" s="23" t="s">
        <v>138</v>
      </c>
      <c r="F173" s="4">
        <f>F174+F177</f>
        <v>12329.499999999998</v>
      </c>
      <c r="G173" s="4">
        <f t="shared" ref="G173:Z173" si="140">G174+G177</f>
        <v>0</v>
      </c>
      <c r="H173" s="4">
        <f t="shared" si="140"/>
        <v>12329.499999999998</v>
      </c>
      <c r="I173" s="4">
        <f t="shared" si="140"/>
        <v>0</v>
      </c>
      <c r="J173" s="4">
        <f t="shared" si="140"/>
        <v>0</v>
      </c>
      <c r="K173" s="4">
        <f t="shared" si="140"/>
        <v>0</v>
      </c>
      <c r="L173" s="4">
        <f t="shared" si="140"/>
        <v>12329.499999999998</v>
      </c>
      <c r="M173" s="4">
        <f t="shared" si="140"/>
        <v>1282.96837</v>
      </c>
      <c r="N173" s="4">
        <f t="shared" si="140"/>
        <v>13612.468369999999</v>
      </c>
      <c r="O173" s="4">
        <f t="shared" si="140"/>
        <v>12198.199999999999</v>
      </c>
      <c r="P173" s="4">
        <f t="shared" si="140"/>
        <v>0</v>
      </c>
      <c r="Q173" s="4">
        <f t="shared" si="140"/>
        <v>12198.199999999999</v>
      </c>
      <c r="R173" s="4">
        <f t="shared" si="140"/>
        <v>0</v>
      </c>
      <c r="S173" s="4">
        <f t="shared" si="140"/>
        <v>12198.199999999999</v>
      </c>
      <c r="T173" s="4">
        <f t="shared" si="140"/>
        <v>0</v>
      </c>
      <c r="U173" s="4">
        <f t="shared" si="140"/>
        <v>12198.199999999999</v>
      </c>
      <c r="V173" s="4">
        <f t="shared" si="140"/>
        <v>11032.8</v>
      </c>
      <c r="W173" s="4">
        <f t="shared" si="140"/>
        <v>0</v>
      </c>
      <c r="X173" s="4">
        <f t="shared" si="140"/>
        <v>11032.8</v>
      </c>
      <c r="Y173" s="4">
        <f t="shared" si="140"/>
        <v>0</v>
      </c>
      <c r="Z173" s="4">
        <f t="shared" si="140"/>
        <v>11032.8</v>
      </c>
      <c r="AA173" s="82"/>
    </row>
    <row r="174" spans="1:27" ht="31.5" outlineLevel="5" collapsed="1" x14ac:dyDescent="0.2">
      <c r="A174" s="5" t="s">
        <v>35</v>
      </c>
      <c r="B174" s="5" t="s">
        <v>135</v>
      </c>
      <c r="C174" s="5" t="s">
        <v>139</v>
      </c>
      <c r="D174" s="5"/>
      <c r="E174" s="23" t="s">
        <v>140</v>
      </c>
      <c r="F174" s="4">
        <f>F175+F176</f>
        <v>10988.199999999999</v>
      </c>
      <c r="G174" s="4">
        <f t="shared" ref="G174:Z174" si="141">G175+G176</f>
        <v>0</v>
      </c>
      <c r="H174" s="4">
        <f t="shared" si="141"/>
        <v>10988.199999999999</v>
      </c>
      <c r="I174" s="4">
        <f t="shared" si="141"/>
        <v>0</v>
      </c>
      <c r="J174" s="4">
        <f t="shared" si="141"/>
        <v>0</v>
      </c>
      <c r="K174" s="4">
        <f t="shared" si="141"/>
        <v>0</v>
      </c>
      <c r="L174" s="4">
        <f t="shared" si="141"/>
        <v>10988.199999999999</v>
      </c>
      <c r="M174" s="4">
        <f t="shared" si="141"/>
        <v>1282.96837</v>
      </c>
      <c r="N174" s="4">
        <f t="shared" si="141"/>
        <v>12271.168369999999</v>
      </c>
      <c r="O174" s="4">
        <f t="shared" si="141"/>
        <v>10988.199999999999</v>
      </c>
      <c r="P174" s="4">
        <f t="shared" si="141"/>
        <v>0</v>
      </c>
      <c r="Q174" s="4">
        <f t="shared" si="141"/>
        <v>10988.199999999999</v>
      </c>
      <c r="R174" s="4">
        <f t="shared" si="141"/>
        <v>0</v>
      </c>
      <c r="S174" s="4">
        <f t="shared" si="141"/>
        <v>10988.199999999999</v>
      </c>
      <c r="T174" s="4">
        <f t="shared" si="141"/>
        <v>0</v>
      </c>
      <c r="U174" s="4">
        <f t="shared" si="141"/>
        <v>10988.199999999999</v>
      </c>
      <c r="V174" s="4">
        <f t="shared" si="141"/>
        <v>9832.7999999999993</v>
      </c>
      <c r="W174" s="4">
        <f t="shared" si="141"/>
        <v>0</v>
      </c>
      <c r="X174" s="4">
        <f t="shared" si="141"/>
        <v>9832.7999999999993</v>
      </c>
      <c r="Y174" s="4">
        <f t="shared" si="141"/>
        <v>0</v>
      </c>
      <c r="Z174" s="4">
        <f t="shared" si="141"/>
        <v>9832.7999999999993</v>
      </c>
      <c r="AA174" s="82"/>
    </row>
    <row r="175" spans="1:27" ht="31.5" hidden="1" outlineLevel="7" x14ac:dyDescent="0.2">
      <c r="A175" s="13" t="s">
        <v>35</v>
      </c>
      <c r="B175" s="13" t="s">
        <v>135</v>
      </c>
      <c r="C175" s="13" t="s">
        <v>139</v>
      </c>
      <c r="D175" s="13" t="s">
        <v>11</v>
      </c>
      <c r="E175" s="18" t="s">
        <v>12</v>
      </c>
      <c r="F175" s="8">
        <v>32.799999999999997</v>
      </c>
      <c r="G175" s="8"/>
      <c r="H175" s="8">
        <f t="shared" ref="H175:H176" si="142">SUM(F175:G175)</f>
        <v>32.799999999999997</v>
      </c>
      <c r="I175" s="8"/>
      <c r="J175" s="8"/>
      <c r="K175" s="8"/>
      <c r="L175" s="8">
        <f t="shared" ref="L175:L176" si="143">SUM(H175:K175)</f>
        <v>32.799999999999997</v>
      </c>
      <c r="M175" s="8"/>
      <c r="N175" s="8">
        <f>SUM(L175:M175)</f>
        <v>32.799999999999997</v>
      </c>
      <c r="O175" s="8">
        <v>32.799999999999997</v>
      </c>
      <c r="P175" s="8"/>
      <c r="Q175" s="8">
        <f t="shared" ref="Q175:Q176" si="144">SUM(O175:P175)</f>
        <v>32.799999999999997</v>
      </c>
      <c r="R175" s="8"/>
      <c r="S175" s="8">
        <f t="shared" ref="S175:S176" si="145">SUM(Q175:R175)</f>
        <v>32.799999999999997</v>
      </c>
      <c r="T175" s="8"/>
      <c r="U175" s="8">
        <f>SUM(S175:T175)</f>
        <v>32.799999999999997</v>
      </c>
      <c r="V175" s="8">
        <v>32.799999999999997</v>
      </c>
      <c r="W175" s="8"/>
      <c r="X175" s="8">
        <f t="shared" ref="X175:X176" si="146">SUM(V175:W175)</f>
        <v>32.799999999999997</v>
      </c>
      <c r="Y175" s="8"/>
      <c r="Z175" s="8">
        <f t="shared" ref="Z175:Z176" si="147">SUM(X175:Y175)</f>
        <v>32.799999999999997</v>
      </c>
      <c r="AA175" s="82"/>
    </row>
    <row r="176" spans="1:27" ht="31.5" outlineLevel="7" x14ac:dyDescent="0.2">
      <c r="A176" s="13" t="s">
        <v>35</v>
      </c>
      <c r="B176" s="13" t="s">
        <v>135</v>
      </c>
      <c r="C176" s="13" t="s">
        <v>139</v>
      </c>
      <c r="D176" s="13" t="s">
        <v>92</v>
      </c>
      <c r="E176" s="18" t="s">
        <v>93</v>
      </c>
      <c r="F176" s="8">
        <v>10955.4</v>
      </c>
      <c r="G176" s="8"/>
      <c r="H176" s="8">
        <f t="shared" si="142"/>
        <v>10955.4</v>
      </c>
      <c r="I176" s="8"/>
      <c r="J176" s="8"/>
      <c r="K176" s="8"/>
      <c r="L176" s="8">
        <f t="shared" si="143"/>
        <v>10955.4</v>
      </c>
      <c r="M176" s="8">
        <v>1282.96837</v>
      </c>
      <c r="N176" s="8">
        <f>SUM(L176:M176)</f>
        <v>12238.36837</v>
      </c>
      <c r="O176" s="8">
        <v>10955.4</v>
      </c>
      <c r="P176" s="8"/>
      <c r="Q176" s="8">
        <f t="shared" si="144"/>
        <v>10955.4</v>
      </c>
      <c r="R176" s="8"/>
      <c r="S176" s="8">
        <f t="shared" si="145"/>
        <v>10955.4</v>
      </c>
      <c r="T176" s="8"/>
      <c r="U176" s="8">
        <f>SUM(S176:T176)</f>
        <v>10955.4</v>
      </c>
      <c r="V176" s="8">
        <v>9800</v>
      </c>
      <c r="W176" s="8"/>
      <c r="X176" s="8">
        <f t="shared" si="146"/>
        <v>9800</v>
      </c>
      <c r="Y176" s="8"/>
      <c r="Z176" s="8">
        <f t="shared" si="147"/>
        <v>9800</v>
      </c>
      <c r="AA176" s="82"/>
    </row>
    <row r="177" spans="1:27" ht="20.25" hidden="1" customHeight="1" outlineLevel="5" x14ac:dyDescent="0.2">
      <c r="A177" s="5" t="s">
        <v>35</v>
      </c>
      <c r="B177" s="5" t="s">
        <v>135</v>
      </c>
      <c r="C177" s="5" t="s">
        <v>141</v>
      </c>
      <c r="D177" s="5"/>
      <c r="E177" s="23" t="s">
        <v>142</v>
      </c>
      <c r="F177" s="4">
        <f>F178</f>
        <v>1341.3</v>
      </c>
      <c r="G177" s="4">
        <f t="shared" ref="G177:Z177" si="148">G178</f>
        <v>0</v>
      </c>
      <c r="H177" s="4">
        <f t="shared" si="148"/>
        <v>1341.3</v>
      </c>
      <c r="I177" s="4">
        <f t="shared" si="148"/>
        <v>0</v>
      </c>
      <c r="J177" s="4">
        <f t="shared" si="148"/>
        <v>0</v>
      </c>
      <c r="K177" s="4">
        <f t="shared" si="148"/>
        <v>0</v>
      </c>
      <c r="L177" s="4">
        <f t="shared" si="148"/>
        <v>1341.3</v>
      </c>
      <c r="M177" s="4">
        <f t="shared" si="148"/>
        <v>0</v>
      </c>
      <c r="N177" s="4">
        <f t="shared" si="148"/>
        <v>1341.3</v>
      </c>
      <c r="O177" s="4">
        <f t="shared" si="148"/>
        <v>1210</v>
      </c>
      <c r="P177" s="4">
        <f t="shared" si="148"/>
        <v>0</v>
      </c>
      <c r="Q177" s="4">
        <f t="shared" si="148"/>
        <v>1210</v>
      </c>
      <c r="R177" s="4">
        <f t="shared" si="148"/>
        <v>0</v>
      </c>
      <c r="S177" s="4">
        <f t="shared" si="148"/>
        <v>1210</v>
      </c>
      <c r="T177" s="4">
        <f t="shared" si="148"/>
        <v>0</v>
      </c>
      <c r="U177" s="4">
        <f t="shared" si="148"/>
        <v>1210</v>
      </c>
      <c r="V177" s="4">
        <f t="shared" si="148"/>
        <v>1200</v>
      </c>
      <c r="W177" s="4">
        <f t="shared" si="148"/>
        <v>0</v>
      </c>
      <c r="X177" s="4">
        <f t="shared" si="148"/>
        <v>1200</v>
      </c>
      <c r="Y177" s="4">
        <f t="shared" si="148"/>
        <v>0</v>
      </c>
      <c r="Z177" s="4">
        <f t="shared" si="148"/>
        <v>1200</v>
      </c>
      <c r="AA177" s="82"/>
    </row>
    <row r="178" spans="1:27" ht="31.5" hidden="1" outlineLevel="7" x14ac:dyDescent="0.2">
      <c r="A178" s="13" t="s">
        <v>35</v>
      </c>
      <c r="B178" s="13" t="s">
        <v>135</v>
      </c>
      <c r="C178" s="13" t="s">
        <v>141</v>
      </c>
      <c r="D178" s="13" t="s">
        <v>92</v>
      </c>
      <c r="E178" s="18" t="s">
        <v>93</v>
      </c>
      <c r="F178" s="8">
        <v>1341.3</v>
      </c>
      <c r="G178" s="8"/>
      <c r="H178" s="8">
        <f>SUM(F178:G178)</f>
        <v>1341.3</v>
      </c>
      <c r="I178" s="8"/>
      <c r="J178" s="8"/>
      <c r="K178" s="8"/>
      <c r="L178" s="8">
        <f>SUM(H178:K178)</f>
        <v>1341.3</v>
      </c>
      <c r="M178" s="8"/>
      <c r="N178" s="8">
        <f>SUM(L178:M178)</f>
        <v>1341.3</v>
      </c>
      <c r="O178" s="8">
        <v>1210</v>
      </c>
      <c r="P178" s="8"/>
      <c r="Q178" s="8">
        <f>SUM(O178:P178)</f>
        <v>1210</v>
      </c>
      <c r="R178" s="8"/>
      <c r="S178" s="8">
        <f>SUM(Q178:R178)</f>
        <v>1210</v>
      </c>
      <c r="T178" s="8"/>
      <c r="U178" s="8">
        <f>SUM(S178:T178)</f>
        <v>1210</v>
      </c>
      <c r="V178" s="8">
        <v>1200</v>
      </c>
      <c r="W178" s="8"/>
      <c r="X178" s="8">
        <f>SUM(V178:W178)</f>
        <v>1200</v>
      </c>
      <c r="Y178" s="8"/>
      <c r="Z178" s="8">
        <f>SUM(X178:Y178)</f>
        <v>1200</v>
      </c>
      <c r="AA178" s="82"/>
    </row>
    <row r="179" spans="1:27" ht="47.25" hidden="1" outlineLevel="3" x14ac:dyDescent="0.2">
      <c r="A179" s="5" t="s">
        <v>35</v>
      </c>
      <c r="B179" s="5" t="s">
        <v>135</v>
      </c>
      <c r="C179" s="5" t="s">
        <v>130</v>
      </c>
      <c r="D179" s="5"/>
      <c r="E179" s="23" t="s">
        <v>131</v>
      </c>
      <c r="F179" s="4">
        <f t="shared" ref="F179:Z180" si="149">F180</f>
        <v>8168.8</v>
      </c>
      <c r="G179" s="4">
        <f t="shared" si="149"/>
        <v>0</v>
      </c>
      <c r="H179" s="4">
        <f t="shared" si="149"/>
        <v>8168.8</v>
      </c>
      <c r="I179" s="4">
        <f t="shared" si="149"/>
        <v>0</v>
      </c>
      <c r="J179" s="4">
        <f t="shared" si="149"/>
        <v>0</v>
      </c>
      <c r="K179" s="4">
        <f t="shared" si="149"/>
        <v>0</v>
      </c>
      <c r="L179" s="4">
        <f t="shared" si="149"/>
        <v>8168.8</v>
      </c>
      <c r="M179" s="4">
        <f t="shared" si="149"/>
        <v>0</v>
      </c>
      <c r="N179" s="4">
        <f t="shared" si="149"/>
        <v>8168.8</v>
      </c>
      <c r="O179" s="4">
        <f t="shared" si="149"/>
        <v>7717.9</v>
      </c>
      <c r="P179" s="4">
        <f t="shared" si="149"/>
        <v>0</v>
      </c>
      <c r="Q179" s="4">
        <f t="shared" si="149"/>
        <v>7717.9</v>
      </c>
      <c r="R179" s="4">
        <f t="shared" si="149"/>
        <v>0</v>
      </c>
      <c r="S179" s="4">
        <f t="shared" si="149"/>
        <v>7717.9</v>
      </c>
      <c r="T179" s="4">
        <f t="shared" si="149"/>
        <v>0</v>
      </c>
      <c r="U179" s="4">
        <f t="shared" si="149"/>
        <v>7717.9</v>
      </c>
      <c r="V179" s="4">
        <f t="shared" si="149"/>
        <v>7020.7999999999993</v>
      </c>
      <c r="W179" s="4">
        <f t="shared" si="149"/>
        <v>0</v>
      </c>
      <c r="X179" s="4">
        <f t="shared" si="149"/>
        <v>7020.7999999999993</v>
      </c>
      <c r="Y179" s="4">
        <f t="shared" si="149"/>
        <v>0</v>
      </c>
      <c r="Z179" s="4">
        <f t="shared" si="149"/>
        <v>7020.7999999999993</v>
      </c>
      <c r="AA179" s="82"/>
    </row>
    <row r="180" spans="1:27" ht="31.5" hidden="1" outlineLevel="4" x14ac:dyDescent="0.2">
      <c r="A180" s="5" t="s">
        <v>35</v>
      </c>
      <c r="B180" s="5" t="s">
        <v>135</v>
      </c>
      <c r="C180" s="5" t="s">
        <v>132</v>
      </c>
      <c r="D180" s="5"/>
      <c r="E180" s="23" t="s">
        <v>57</v>
      </c>
      <c r="F180" s="4">
        <f t="shared" si="149"/>
        <v>8168.8</v>
      </c>
      <c r="G180" s="4">
        <f t="shared" si="149"/>
        <v>0</v>
      </c>
      <c r="H180" s="4">
        <f t="shared" si="149"/>
        <v>8168.8</v>
      </c>
      <c r="I180" s="4">
        <f t="shared" si="149"/>
        <v>0</v>
      </c>
      <c r="J180" s="4">
        <f t="shared" si="149"/>
        <v>0</v>
      </c>
      <c r="K180" s="4">
        <f t="shared" si="149"/>
        <v>0</v>
      </c>
      <c r="L180" s="4">
        <f t="shared" si="149"/>
        <v>8168.8</v>
      </c>
      <c r="M180" s="4">
        <f t="shared" si="149"/>
        <v>0</v>
      </c>
      <c r="N180" s="4">
        <f t="shared" si="149"/>
        <v>8168.8</v>
      </c>
      <c r="O180" s="4">
        <f t="shared" si="149"/>
        <v>7717.9</v>
      </c>
      <c r="P180" s="4">
        <f t="shared" si="149"/>
        <v>0</v>
      </c>
      <c r="Q180" s="4">
        <f t="shared" si="149"/>
        <v>7717.9</v>
      </c>
      <c r="R180" s="4">
        <f t="shared" si="149"/>
        <v>0</v>
      </c>
      <c r="S180" s="4">
        <f t="shared" si="149"/>
        <v>7717.9</v>
      </c>
      <c r="T180" s="4">
        <f t="shared" si="149"/>
        <v>0</v>
      </c>
      <c r="U180" s="4">
        <f t="shared" si="149"/>
        <v>7717.9</v>
      </c>
      <c r="V180" s="4">
        <f t="shared" si="149"/>
        <v>7020.7999999999993</v>
      </c>
      <c r="W180" s="4">
        <f t="shared" si="149"/>
        <v>0</v>
      </c>
      <c r="X180" s="4">
        <f t="shared" si="149"/>
        <v>7020.7999999999993</v>
      </c>
      <c r="Y180" s="4">
        <f t="shared" si="149"/>
        <v>0</v>
      </c>
      <c r="Z180" s="4">
        <f t="shared" si="149"/>
        <v>7020.7999999999993</v>
      </c>
      <c r="AA180" s="82"/>
    </row>
    <row r="181" spans="1:27" ht="15.75" hidden="1" outlineLevel="5" x14ac:dyDescent="0.2">
      <c r="A181" s="5" t="s">
        <v>35</v>
      </c>
      <c r="B181" s="5" t="s">
        <v>135</v>
      </c>
      <c r="C181" s="5" t="s">
        <v>133</v>
      </c>
      <c r="D181" s="5"/>
      <c r="E181" s="23" t="s">
        <v>134</v>
      </c>
      <c r="F181" s="4">
        <f>F182+F183+F184</f>
        <v>8168.8</v>
      </c>
      <c r="G181" s="4">
        <f t="shared" ref="G181:Z181" si="150">G182+G183+G184</f>
        <v>0</v>
      </c>
      <c r="H181" s="4">
        <f t="shared" si="150"/>
        <v>8168.8</v>
      </c>
      <c r="I181" s="4">
        <f t="shared" si="150"/>
        <v>0</v>
      </c>
      <c r="J181" s="4">
        <f t="shared" si="150"/>
        <v>0</v>
      </c>
      <c r="K181" s="4">
        <f t="shared" si="150"/>
        <v>0</v>
      </c>
      <c r="L181" s="4">
        <f t="shared" si="150"/>
        <v>8168.8</v>
      </c>
      <c r="M181" s="4">
        <f t="shared" si="150"/>
        <v>0</v>
      </c>
      <c r="N181" s="4">
        <f t="shared" si="150"/>
        <v>8168.8</v>
      </c>
      <c r="O181" s="4">
        <f t="shared" si="150"/>
        <v>7717.9</v>
      </c>
      <c r="P181" s="4">
        <f t="shared" si="150"/>
        <v>0</v>
      </c>
      <c r="Q181" s="4">
        <f t="shared" si="150"/>
        <v>7717.9</v>
      </c>
      <c r="R181" s="4">
        <f t="shared" si="150"/>
        <v>0</v>
      </c>
      <c r="S181" s="4">
        <f t="shared" si="150"/>
        <v>7717.9</v>
      </c>
      <c r="T181" s="4">
        <f t="shared" si="150"/>
        <v>0</v>
      </c>
      <c r="U181" s="4">
        <f t="shared" si="150"/>
        <v>7717.9</v>
      </c>
      <c r="V181" s="4">
        <f t="shared" si="150"/>
        <v>7020.7999999999993</v>
      </c>
      <c r="W181" s="4">
        <f t="shared" si="150"/>
        <v>0</v>
      </c>
      <c r="X181" s="4">
        <f t="shared" si="150"/>
        <v>7020.7999999999993</v>
      </c>
      <c r="Y181" s="4">
        <f t="shared" si="150"/>
        <v>0</v>
      </c>
      <c r="Z181" s="4">
        <f t="shared" si="150"/>
        <v>7020.7999999999993</v>
      </c>
      <c r="AA181" s="82"/>
    </row>
    <row r="182" spans="1:27" ht="63" hidden="1" outlineLevel="7" x14ac:dyDescent="0.2">
      <c r="A182" s="13" t="s">
        <v>35</v>
      </c>
      <c r="B182" s="13" t="s">
        <v>135</v>
      </c>
      <c r="C182" s="13" t="s">
        <v>133</v>
      </c>
      <c r="D182" s="13" t="s">
        <v>8</v>
      </c>
      <c r="E182" s="18" t="s">
        <v>9</v>
      </c>
      <c r="F182" s="8">
        <v>7341.1</v>
      </c>
      <c r="G182" s="8"/>
      <c r="H182" s="8">
        <f t="shared" ref="H182:H184" si="151">SUM(F182:G182)</f>
        <v>7341.1</v>
      </c>
      <c r="I182" s="8"/>
      <c r="J182" s="8"/>
      <c r="K182" s="8"/>
      <c r="L182" s="8">
        <f t="shared" ref="L182:L184" si="152">SUM(H182:K182)</f>
        <v>7341.1</v>
      </c>
      <c r="M182" s="8"/>
      <c r="N182" s="8">
        <f>SUM(L182:M182)</f>
        <v>7341.1</v>
      </c>
      <c r="O182" s="8">
        <v>6972.1</v>
      </c>
      <c r="P182" s="8"/>
      <c r="Q182" s="8">
        <f t="shared" ref="Q182:Q184" si="153">SUM(O182:P182)</f>
        <v>6972.1</v>
      </c>
      <c r="R182" s="8"/>
      <c r="S182" s="8">
        <f t="shared" ref="S182:S184" si="154">SUM(Q182:R182)</f>
        <v>6972.1</v>
      </c>
      <c r="T182" s="8"/>
      <c r="U182" s="8">
        <f>SUM(S182:T182)</f>
        <v>6972.1</v>
      </c>
      <c r="V182" s="8">
        <v>6275</v>
      </c>
      <c r="W182" s="8"/>
      <c r="X182" s="8">
        <f t="shared" ref="X182:X184" si="155">SUM(V182:W182)</f>
        <v>6275</v>
      </c>
      <c r="Y182" s="8"/>
      <c r="Z182" s="8">
        <f t="shared" ref="Z182:Z184" si="156">SUM(X182:Y182)</f>
        <v>6275</v>
      </c>
      <c r="AA182" s="82"/>
    </row>
    <row r="183" spans="1:27" ht="31.5" hidden="1" outlineLevel="7" x14ac:dyDescent="0.2">
      <c r="A183" s="13" t="s">
        <v>35</v>
      </c>
      <c r="B183" s="13" t="s">
        <v>135</v>
      </c>
      <c r="C183" s="13" t="s">
        <v>133</v>
      </c>
      <c r="D183" s="13" t="s">
        <v>11</v>
      </c>
      <c r="E183" s="18" t="s">
        <v>12</v>
      </c>
      <c r="F183" s="8">
        <v>819.3</v>
      </c>
      <c r="G183" s="8"/>
      <c r="H183" s="8">
        <f t="shared" si="151"/>
        <v>819.3</v>
      </c>
      <c r="I183" s="8"/>
      <c r="J183" s="8"/>
      <c r="K183" s="8"/>
      <c r="L183" s="8">
        <f t="shared" si="152"/>
        <v>819.3</v>
      </c>
      <c r="M183" s="8"/>
      <c r="N183" s="8">
        <f>SUM(L183:M183)</f>
        <v>819.3</v>
      </c>
      <c r="O183" s="8">
        <v>737.4</v>
      </c>
      <c r="P183" s="8"/>
      <c r="Q183" s="8">
        <f t="shared" si="153"/>
        <v>737.4</v>
      </c>
      <c r="R183" s="8"/>
      <c r="S183" s="8">
        <f t="shared" si="154"/>
        <v>737.4</v>
      </c>
      <c r="T183" s="8"/>
      <c r="U183" s="8">
        <f>SUM(S183:T183)</f>
        <v>737.4</v>
      </c>
      <c r="V183" s="8">
        <v>737.4</v>
      </c>
      <c r="W183" s="8"/>
      <c r="X183" s="8">
        <f t="shared" si="155"/>
        <v>737.4</v>
      </c>
      <c r="Y183" s="8"/>
      <c r="Z183" s="8">
        <f t="shared" si="156"/>
        <v>737.4</v>
      </c>
      <c r="AA183" s="82"/>
    </row>
    <row r="184" spans="1:27" ht="15.75" hidden="1" outlineLevel="7" x14ac:dyDescent="0.2">
      <c r="A184" s="13" t="s">
        <v>35</v>
      </c>
      <c r="B184" s="13" t="s">
        <v>135</v>
      </c>
      <c r="C184" s="13" t="s">
        <v>133</v>
      </c>
      <c r="D184" s="13" t="s">
        <v>27</v>
      </c>
      <c r="E184" s="18" t="s">
        <v>28</v>
      </c>
      <c r="F184" s="8">
        <v>8.4</v>
      </c>
      <c r="G184" s="8"/>
      <c r="H184" s="8">
        <f t="shared" si="151"/>
        <v>8.4</v>
      </c>
      <c r="I184" s="8"/>
      <c r="J184" s="8"/>
      <c r="K184" s="8"/>
      <c r="L184" s="8">
        <f t="shared" si="152"/>
        <v>8.4</v>
      </c>
      <c r="M184" s="8"/>
      <c r="N184" s="8">
        <f>SUM(L184:M184)</f>
        <v>8.4</v>
      </c>
      <c r="O184" s="8">
        <v>8.4</v>
      </c>
      <c r="P184" s="8"/>
      <c r="Q184" s="8">
        <f t="shared" si="153"/>
        <v>8.4</v>
      </c>
      <c r="R184" s="8"/>
      <c r="S184" s="8">
        <f t="shared" si="154"/>
        <v>8.4</v>
      </c>
      <c r="T184" s="8"/>
      <c r="U184" s="8">
        <f>SUM(S184:T184)</f>
        <v>8.4</v>
      </c>
      <c r="V184" s="8">
        <v>8.4</v>
      </c>
      <c r="W184" s="8"/>
      <c r="X184" s="8">
        <f t="shared" si="155"/>
        <v>8.4</v>
      </c>
      <c r="Y184" s="8"/>
      <c r="Z184" s="8">
        <f t="shared" si="156"/>
        <v>8.4</v>
      </c>
      <c r="AA184" s="82"/>
    </row>
    <row r="185" spans="1:27" ht="31.5" hidden="1" outlineLevel="1" x14ac:dyDescent="0.2">
      <c r="A185" s="5" t="s">
        <v>35</v>
      </c>
      <c r="B185" s="5" t="s">
        <v>145</v>
      </c>
      <c r="C185" s="5"/>
      <c r="D185" s="5"/>
      <c r="E185" s="23" t="s">
        <v>146</v>
      </c>
      <c r="F185" s="4">
        <f t="shared" ref="F185:Z187" si="157">F186</f>
        <v>2821.5</v>
      </c>
      <c r="G185" s="4">
        <f t="shared" si="157"/>
        <v>0</v>
      </c>
      <c r="H185" s="4">
        <f t="shared" si="157"/>
        <v>2821.5</v>
      </c>
      <c r="I185" s="4">
        <f t="shared" si="157"/>
        <v>0</v>
      </c>
      <c r="J185" s="4">
        <f t="shared" si="157"/>
        <v>5434.6276699999999</v>
      </c>
      <c r="K185" s="4">
        <f t="shared" si="157"/>
        <v>0</v>
      </c>
      <c r="L185" s="4">
        <f t="shared" si="157"/>
        <v>8256.1276699999999</v>
      </c>
      <c r="M185" s="4">
        <f t="shared" si="157"/>
        <v>0</v>
      </c>
      <c r="N185" s="4">
        <f t="shared" si="157"/>
        <v>8256.1276699999999</v>
      </c>
      <c r="O185" s="4">
        <f t="shared" si="157"/>
        <v>2601.5</v>
      </c>
      <c r="P185" s="4">
        <f t="shared" si="157"/>
        <v>0</v>
      </c>
      <c r="Q185" s="4">
        <f t="shared" si="157"/>
        <v>2601.5</v>
      </c>
      <c r="R185" s="4">
        <f t="shared" si="157"/>
        <v>0</v>
      </c>
      <c r="S185" s="4">
        <f t="shared" si="157"/>
        <v>2601.5</v>
      </c>
      <c r="T185" s="4">
        <f t="shared" si="157"/>
        <v>0</v>
      </c>
      <c r="U185" s="4">
        <f t="shared" si="157"/>
        <v>2601.5</v>
      </c>
      <c r="V185" s="4">
        <f t="shared" si="157"/>
        <v>2821.5</v>
      </c>
      <c r="W185" s="4">
        <f t="shared" si="157"/>
        <v>0</v>
      </c>
      <c r="X185" s="4">
        <f t="shared" si="157"/>
        <v>2821.5</v>
      </c>
      <c r="Y185" s="4">
        <f t="shared" si="157"/>
        <v>0</v>
      </c>
      <c r="Z185" s="4">
        <f t="shared" si="157"/>
        <v>2821.5</v>
      </c>
      <c r="AA185" s="82"/>
    </row>
    <row r="186" spans="1:27" ht="47.25" hidden="1" outlineLevel="2" x14ac:dyDescent="0.2">
      <c r="A186" s="5" t="s">
        <v>35</v>
      </c>
      <c r="B186" s="5" t="s">
        <v>145</v>
      </c>
      <c r="C186" s="5" t="s">
        <v>76</v>
      </c>
      <c r="D186" s="5"/>
      <c r="E186" s="23" t="s">
        <v>77</v>
      </c>
      <c r="F186" s="4">
        <f t="shared" si="157"/>
        <v>2821.5</v>
      </c>
      <c r="G186" s="4">
        <f t="shared" si="157"/>
        <v>0</v>
      </c>
      <c r="H186" s="4">
        <f t="shared" si="157"/>
        <v>2821.5</v>
      </c>
      <c r="I186" s="4">
        <f t="shared" si="157"/>
        <v>0</v>
      </c>
      <c r="J186" s="4">
        <f t="shared" si="157"/>
        <v>5434.6276699999999</v>
      </c>
      <c r="K186" s="4">
        <f t="shared" si="157"/>
        <v>0</v>
      </c>
      <c r="L186" s="4">
        <f t="shared" si="157"/>
        <v>8256.1276699999999</v>
      </c>
      <c r="M186" s="4">
        <f t="shared" si="157"/>
        <v>0</v>
      </c>
      <c r="N186" s="4">
        <f t="shared" si="157"/>
        <v>8256.1276699999999</v>
      </c>
      <c r="O186" s="4">
        <f t="shared" si="157"/>
        <v>2601.5</v>
      </c>
      <c r="P186" s="4">
        <f t="shared" si="157"/>
        <v>0</v>
      </c>
      <c r="Q186" s="4">
        <f t="shared" si="157"/>
        <v>2601.5</v>
      </c>
      <c r="R186" s="4">
        <f t="shared" si="157"/>
        <v>0</v>
      </c>
      <c r="S186" s="4">
        <f t="shared" si="157"/>
        <v>2601.5</v>
      </c>
      <c r="T186" s="4">
        <f t="shared" si="157"/>
        <v>0</v>
      </c>
      <c r="U186" s="4">
        <f t="shared" si="157"/>
        <v>2601.5</v>
      </c>
      <c r="V186" s="4">
        <f t="shared" si="157"/>
        <v>2821.5</v>
      </c>
      <c r="W186" s="4">
        <f t="shared" si="157"/>
        <v>0</v>
      </c>
      <c r="X186" s="4">
        <f t="shared" si="157"/>
        <v>2821.5</v>
      </c>
      <c r="Y186" s="4">
        <f t="shared" si="157"/>
        <v>0</v>
      </c>
      <c r="Z186" s="4">
        <f t="shared" si="157"/>
        <v>2821.5</v>
      </c>
      <c r="AA186" s="82"/>
    </row>
    <row r="187" spans="1:27" ht="31.5" hidden="1" outlineLevel="3" x14ac:dyDescent="0.2">
      <c r="A187" s="5" t="s">
        <v>35</v>
      </c>
      <c r="B187" s="5" t="s">
        <v>145</v>
      </c>
      <c r="C187" s="5" t="s">
        <v>78</v>
      </c>
      <c r="D187" s="5"/>
      <c r="E187" s="23" t="s">
        <v>79</v>
      </c>
      <c r="F187" s="4">
        <f t="shared" si="157"/>
        <v>2821.5</v>
      </c>
      <c r="G187" s="4">
        <f t="shared" si="157"/>
        <v>0</v>
      </c>
      <c r="H187" s="4">
        <f t="shared" si="157"/>
        <v>2821.5</v>
      </c>
      <c r="I187" s="4">
        <f t="shared" si="157"/>
        <v>0</v>
      </c>
      <c r="J187" s="4">
        <f t="shared" si="157"/>
        <v>5434.6276699999999</v>
      </c>
      <c r="K187" s="4">
        <f t="shared" si="157"/>
        <v>0</v>
      </c>
      <c r="L187" s="4">
        <f t="shared" si="157"/>
        <v>8256.1276699999999</v>
      </c>
      <c r="M187" s="4">
        <f t="shared" si="157"/>
        <v>0</v>
      </c>
      <c r="N187" s="4">
        <f t="shared" si="157"/>
        <v>8256.1276699999999</v>
      </c>
      <c r="O187" s="4">
        <f t="shared" si="157"/>
        <v>2601.5</v>
      </c>
      <c r="P187" s="4">
        <f t="shared" si="157"/>
        <v>0</v>
      </c>
      <c r="Q187" s="4">
        <f t="shared" si="157"/>
        <v>2601.5</v>
      </c>
      <c r="R187" s="4">
        <f t="shared" si="157"/>
        <v>0</v>
      </c>
      <c r="S187" s="4">
        <f t="shared" si="157"/>
        <v>2601.5</v>
      </c>
      <c r="T187" s="4">
        <f t="shared" si="157"/>
        <v>0</v>
      </c>
      <c r="U187" s="4">
        <f t="shared" si="157"/>
        <v>2601.5</v>
      </c>
      <c r="V187" s="4">
        <f t="shared" si="157"/>
        <v>2821.5</v>
      </c>
      <c r="W187" s="4">
        <f t="shared" si="157"/>
        <v>0</v>
      </c>
      <c r="X187" s="4">
        <f t="shared" si="157"/>
        <v>2821.5</v>
      </c>
      <c r="Y187" s="4">
        <f t="shared" si="157"/>
        <v>0</v>
      </c>
      <c r="Z187" s="4">
        <f t="shared" si="157"/>
        <v>2821.5</v>
      </c>
      <c r="AA187" s="82"/>
    </row>
    <row r="188" spans="1:27" ht="31.5" hidden="1" outlineLevel="4" x14ac:dyDescent="0.2">
      <c r="A188" s="5" t="s">
        <v>35</v>
      </c>
      <c r="B188" s="5" t="s">
        <v>145</v>
      </c>
      <c r="C188" s="5" t="s">
        <v>147</v>
      </c>
      <c r="D188" s="5"/>
      <c r="E188" s="23" t="s">
        <v>148</v>
      </c>
      <c r="F188" s="4">
        <f>F189+F191+F193</f>
        <v>2821.5</v>
      </c>
      <c r="G188" s="4">
        <f t="shared" ref="G188:I188" si="158">G189+G191+G193</f>
        <v>0</v>
      </c>
      <c r="H188" s="4">
        <f t="shared" si="158"/>
        <v>2821.5</v>
      </c>
      <c r="I188" s="4">
        <f t="shared" si="158"/>
        <v>0</v>
      </c>
      <c r="J188" s="4">
        <f>J189+J191+J193+J195</f>
        <v>5434.6276699999999</v>
      </c>
      <c r="K188" s="4">
        <f t="shared" ref="K188:N188" si="159">K189+K191+K193+K195</f>
        <v>0</v>
      </c>
      <c r="L188" s="4">
        <f t="shared" si="159"/>
        <v>8256.1276699999999</v>
      </c>
      <c r="M188" s="4">
        <f t="shared" si="159"/>
        <v>0</v>
      </c>
      <c r="N188" s="4">
        <f t="shared" si="159"/>
        <v>8256.1276699999999</v>
      </c>
      <c r="O188" s="4">
        <f t="shared" ref="O188:Z188" si="160">O189+O191+O193</f>
        <v>2601.5</v>
      </c>
      <c r="P188" s="4">
        <f t="shared" si="160"/>
        <v>0</v>
      </c>
      <c r="Q188" s="4">
        <f t="shared" si="160"/>
        <v>2601.5</v>
      </c>
      <c r="R188" s="4">
        <f t="shared" si="160"/>
        <v>0</v>
      </c>
      <c r="S188" s="4">
        <f t="shared" si="160"/>
        <v>2601.5</v>
      </c>
      <c r="T188" s="4">
        <f t="shared" ref="T188:U188" si="161">T189+T191+T193+T195</f>
        <v>0</v>
      </c>
      <c r="U188" s="4">
        <f t="shared" si="161"/>
        <v>2601.5</v>
      </c>
      <c r="V188" s="4">
        <f t="shared" si="160"/>
        <v>2821.5</v>
      </c>
      <c r="W188" s="4">
        <f t="shared" si="160"/>
        <v>0</v>
      </c>
      <c r="X188" s="4">
        <f t="shared" si="160"/>
        <v>2821.5</v>
      </c>
      <c r="Y188" s="4">
        <f t="shared" si="160"/>
        <v>0</v>
      </c>
      <c r="Z188" s="4">
        <f t="shared" si="160"/>
        <v>2821.5</v>
      </c>
      <c r="AA188" s="82"/>
    </row>
    <row r="189" spans="1:27" ht="31.5" hidden="1" outlineLevel="5" x14ac:dyDescent="0.2">
      <c r="A189" s="5" t="s">
        <v>35</v>
      </c>
      <c r="B189" s="5" t="s">
        <v>145</v>
      </c>
      <c r="C189" s="5" t="s">
        <v>149</v>
      </c>
      <c r="D189" s="5"/>
      <c r="E189" s="23" t="s">
        <v>150</v>
      </c>
      <c r="F189" s="4">
        <f t="shared" ref="F189:Z189" si="162">F190</f>
        <v>2200</v>
      </c>
      <c r="G189" s="4">
        <f t="shared" si="162"/>
        <v>0</v>
      </c>
      <c r="H189" s="4">
        <f t="shared" si="162"/>
        <v>2200</v>
      </c>
      <c r="I189" s="4">
        <f t="shared" si="162"/>
        <v>0</v>
      </c>
      <c r="J189" s="4">
        <f t="shared" si="162"/>
        <v>0</v>
      </c>
      <c r="K189" s="4">
        <f t="shared" si="162"/>
        <v>0</v>
      </c>
      <c r="L189" s="4">
        <f t="shared" si="162"/>
        <v>2200</v>
      </c>
      <c r="M189" s="4">
        <f t="shared" si="162"/>
        <v>0</v>
      </c>
      <c r="N189" s="4">
        <f t="shared" si="162"/>
        <v>2200</v>
      </c>
      <c r="O189" s="4">
        <f t="shared" si="162"/>
        <v>1980</v>
      </c>
      <c r="P189" s="4">
        <f t="shared" si="162"/>
        <v>0</v>
      </c>
      <c r="Q189" s="4">
        <f t="shared" si="162"/>
        <v>1980</v>
      </c>
      <c r="R189" s="4">
        <f t="shared" si="162"/>
        <v>0</v>
      </c>
      <c r="S189" s="4">
        <f t="shared" si="162"/>
        <v>1980</v>
      </c>
      <c r="T189" s="4">
        <f t="shared" si="162"/>
        <v>0</v>
      </c>
      <c r="U189" s="4">
        <f t="shared" si="162"/>
        <v>1980</v>
      </c>
      <c r="V189" s="4">
        <f t="shared" si="162"/>
        <v>2200</v>
      </c>
      <c r="W189" s="4">
        <f t="shared" si="162"/>
        <v>0</v>
      </c>
      <c r="X189" s="4">
        <f t="shared" si="162"/>
        <v>2200</v>
      </c>
      <c r="Y189" s="4">
        <f t="shared" si="162"/>
        <v>0</v>
      </c>
      <c r="Z189" s="4">
        <f t="shared" si="162"/>
        <v>2200</v>
      </c>
      <c r="AA189" s="82"/>
    </row>
    <row r="190" spans="1:27" ht="31.5" hidden="1" outlineLevel="7" x14ac:dyDescent="0.2">
      <c r="A190" s="13" t="s">
        <v>35</v>
      </c>
      <c r="B190" s="13" t="s">
        <v>145</v>
      </c>
      <c r="C190" s="13" t="s">
        <v>149</v>
      </c>
      <c r="D190" s="13" t="s">
        <v>11</v>
      </c>
      <c r="E190" s="18" t="s">
        <v>12</v>
      </c>
      <c r="F190" s="8">
        <v>2200</v>
      </c>
      <c r="G190" s="8"/>
      <c r="H190" s="8">
        <f>SUM(F190:G190)</f>
        <v>2200</v>
      </c>
      <c r="I190" s="8"/>
      <c r="J190" s="8"/>
      <c r="K190" s="8"/>
      <c r="L190" s="8">
        <f>SUM(H190:K190)</f>
        <v>2200</v>
      </c>
      <c r="M190" s="8"/>
      <c r="N190" s="8">
        <f>SUM(L190:M190)</f>
        <v>2200</v>
      </c>
      <c r="O190" s="8">
        <v>1980</v>
      </c>
      <c r="P190" s="8"/>
      <c r="Q190" s="8">
        <f>SUM(O190:P190)</f>
        <v>1980</v>
      </c>
      <c r="R190" s="8"/>
      <c r="S190" s="8">
        <f>SUM(Q190:R190)</f>
        <v>1980</v>
      </c>
      <c r="T190" s="8"/>
      <c r="U190" s="8">
        <f>SUM(S190:T190)</f>
        <v>1980</v>
      </c>
      <c r="V190" s="8">
        <v>2200</v>
      </c>
      <c r="W190" s="8"/>
      <c r="X190" s="8">
        <f>SUM(V190:W190)</f>
        <v>2200</v>
      </c>
      <c r="Y190" s="8"/>
      <c r="Z190" s="8">
        <f>SUM(X190:Y190)</f>
        <v>2200</v>
      </c>
      <c r="AA190" s="82"/>
    </row>
    <row r="191" spans="1:27" ht="47.25" hidden="1" outlineLevel="5" x14ac:dyDescent="0.2">
      <c r="A191" s="5" t="s">
        <v>35</v>
      </c>
      <c r="B191" s="5" t="s">
        <v>145</v>
      </c>
      <c r="C191" s="5" t="s">
        <v>151</v>
      </c>
      <c r="D191" s="5"/>
      <c r="E191" s="23" t="s">
        <v>563</v>
      </c>
      <c r="F191" s="4">
        <f t="shared" ref="F191:Z193" si="163">F192</f>
        <v>250</v>
      </c>
      <c r="G191" s="4">
        <f t="shared" si="163"/>
        <v>0</v>
      </c>
      <c r="H191" s="4">
        <f t="shared" si="163"/>
        <v>250</v>
      </c>
      <c r="I191" s="4">
        <f t="shared" si="163"/>
        <v>0</v>
      </c>
      <c r="J191" s="4">
        <f t="shared" si="163"/>
        <v>0</v>
      </c>
      <c r="K191" s="4">
        <f t="shared" si="163"/>
        <v>0</v>
      </c>
      <c r="L191" s="4">
        <f t="shared" si="163"/>
        <v>250</v>
      </c>
      <c r="M191" s="4">
        <f t="shared" si="163"/>
        <v>0</v>
      </c>
      <c r="N191" s="4">
        <f t="shared" si="163"/>
        <v>250</v>
      </c>
      <c r="O191" s="4">
        <f t="shared" si="163"/>
        <v>250</v>
      </c>
      <c r="P191" s="4">
        <f t="shared" si="163"/>
        <v>0</v>
      </c>
      <c r="Q191" s="4">
        <f t="shared" si="163"/>
        <v>250</v>
      </c>
      <c r="R191" s="4">
        <f t="shared" si="163"/>
        <v>0</v>
      </c>
      <c r="S191" s="4">
        <f t="shared" si="163"/>
        <v>250</v>
      </c>
      <c r="T191" s="4">
        <f t="shared" si="163"/>
        <v>0</v>
      </c>
      <c r="U191" s="4">
        <f t="shared" si="163"/>
        <v>250</v>
      </c>
      <c r="V191" s="4">
        <f t="shared" si="163"/>
        <v>250</v>
      </c>
      <c r="W191" s="4">
        <f t="shared" si="163"/>
        <v>0</v>
      </c>
      <c r="X191" s="4">
        <f t="shared" si="163"/>
        <v>250</v>
      </c>
      <c r="Y191" s="4">
        <f t="shared" si="163"/>
        <v>0</v>
      </c>
      <c r="Z191" s="4">
        <f t="shared" si="163"/>
        <v>250</v>
      </c>
      <c r="AA191" s="82"/>
    </row>
    <row r="192" spans="1:27" ht="52.5" hidden="1" customHeight="1" outlineLevel="7" x14ac:dyDescent="0.2">
      <c r="A192" s="13" t="s">
        <v>35</v>
      </c>
      <c r="B192" s="13" t="s">
        <v>145</v>
      </c>
      <c r="C192" s="13" t="s">
        <v>151</v>
      </c>
      <c r="D192" s="13" t="s">
        <v>8</v>
      </c>
      <c r="E192" s="18" t="s">
        <v>9</v>
      </c>
      <c r="F192" s="8">
        <v>250</v>
      </c>
      <c r="G192" s="8"/>
      <c r="H192" s="8">
        <f>SUM(F192:G192)</f>
        <v>250</v>
      </c>
      <c r="I192" s="8"/>
      <c r="J192" s="8"/>
      <c r="K192" s="8"/>
      <c r="L192" s="8">
        <f>SUM(H192:K192)</f>
        <v>250</v>
      </c>
      <c r="M192" s="8"/>
      <c r="N192" s="8">
        <f>SUM(L192:M192)</f>
        <v>250</v>
      </c>
      <c r="O192" s="8">
        <v>250</v>
      </c>
      <c r="P192" s="8"/>
      <c r="Q192" s="8">
        <f>SUM(O192:P192)</f>
        <v>250</v>
      </c>
      <c r="R192" s="8"/>
      <c r="S192" s="8">
        <f>SUM(Q192:R192)</f>
        <v>250</v>
      </c>
      <c r="T192" s="8"/>
      <c r="U192" s="8">
        <f>SUM(S192:T192)</f>
        <v>250</v>
      </c>
      <c r="V192" s="8">
        <v>250</v>
      </c>
      <c r="W192" s="8"/>
      <c r="X192" s="8">
        <f>SUM(V192:W192)</f>
        <v>250</v>
      </c>
      <c r="Y192" s="8"/>
      <c r="Z192" s="8">
        <f>SUM(X192:Y192)</f>
        <v>250</v>
      </c>
      <c r="AA192" s="82"/>
    </row>
    <row r="193" spans="1:27" s="107" customFormat="1" ht="47.25" hidden="1" outlineLevel="5" x14ac:dyDescent="0.2">
      <c r="A193" s="47" t="s">
        <v>35</v>
      </c>
      <c r="B193" s="47" t="s">
        <v>145</v>
      </c>
      <c r="C193" s="47" t="s">
        <v>151</v>
      </c>
      <c r="D193" s="47"/>
      <c r="E193" s="45" t="s">
        <v>578</v>
      </c>
      <c r="F193" s="20">
        <f t="shared" si="163"/>
        <v>371.5</v>
      </c>
      <c r="G193" s="20">
        <f t="shared" si="163"/>
        <v>0</v>
      </c>
      <c r="H193" s="20">
        <f t="shared" si="163"/>
        <v>371.5</v>
      </c>
      <c r="I193" s="20">
        <f t="shared" si="163"/>
        <v>0</v>
      </c>
      <c r="J193" s="20">
        <f t="shared" si="163"/>
        <v>0</v>
      </c>
      <c r="K193" s="20">
        <f t="shared" si="163"/>
        <v>0</v>
      </c>
      <c r="L193" s="20">
        <f t="shared" si="163"/>
        <v>371.5</v>
      </c>
      <c r="M193" s="20">
        <f t="shared" si="163"/>
        <v>0</v>
      </c>
      <c r="N193" s="20">
        <f t="shared" si="163"/>
        <v>371.5</v>
      </c>
      <c r="O193" s="20">
        <f t="shared" si="163"/>
        <v>371.5</v>
      </c>
      <c r="P193" s="20">
        <f t="shared" si="163"/>
        <v>0</v>
      </c>
      <c r="Q193" s="20">
        <f t="shared" si="163"/>
        <v>371.5</v>
      </c>
      <c r="R193" s="20">
        <f t="shared" si="163"/>
        <v>0</v>
      </c>
      <c r="S193" s="20">
        <f t="shared" si="163"/>
        <v>371.5</v>
      </c>
      <c r="T193" s="20">
        <f t="shared" si="163"/>
        <v>0</v>
      </c>
      <c r="U193" s="20">
        <f t="shared" si="163"/>
        <v>371.5</v>
      </c>
      <c r="V193" s="20">
        <f t="shared" si="163"/>
        <v>371.5</v>
      </c>
      <c r="W193" s="20">
        <f t="shared" si="163"/>
        <v>0</v>
      </c>
      <c r="X193" s="20">
        <f t="shared" si="163"/>
        <v>371.5</v>
      </c>
      <c r="Y193" s="20">
        <f t="shared" si="163"/>
        <v>0</v>
      </c>
      <c r="Z193" s="20">
        <f t="shared" si="163"/>
        <v>371.5</v>
      </c>
      <c r="AA193" s="82"/>
    </row>
    <row r="194" spans="1:27" s="107" customFormat="1" ht="63" hidden="1" outlineLevel="7" x14ac:dyDescent="0.2">
      <c r="A194" s="46" t="s">
        <v>35</v>
      </c>
      <c r="B194" s="46" t="s">
        <v>145</v>
      </c>
      <c r="C194" s="46" t="s">
        <v>151</v>
      </c>
      <c r="D194" s="46" t="s">
        <v>8</v>
      </c>
      <c r="E194" s="50" t="s">
        <v>9</v>
      </c>
      <c r="F194" s="7">
        <v>371.5</v>
      </c>
      <c r="G194" s="7"/>
      <c r="H194" s="7">
        <f>SUM(F194:G194)</f>
        <v>371.5</v>
      </c>
      <c r="I194" s="7"/>
      <c r="J194" s="7"/>
      <c r="K194" s="7"/>
      <c r="L194" s="7">
        <f>SUM(H194:K194)</f>
        <v>371.5</v>
      </c>
      <c r="M194" s="7"/>
      <c r="N194" s="7">
        <f>SUM(L194:M194)</f>
        <v>371.5</v>
      </c>
      <c r="O194" s="7">
        <v>371.5</v>
      </c>
      <c r="P194" s="7"/>
      <c r="Q194" s="7">
        <f>SUM(O194:P194)</f>
        <v>371.5</v>
      </c>
      <c r="R194" s="7"/>
      <c r="S194" s="7">
        <f>SUM(Q194:R194)</f>
        <v>371.5</v>
      </c>
      <c r="T194" s="7"/>
      <c r="U194" s="7">
        <f>SUM(S194:T194)</f>
        <v>371.5</v>
      </c>
      <c r="V194" s="7">
        <v>371.5</v>
      </c>
      <c r="W194" s="7"/>
      <c r="X194" s="7">
        <f>SUM(V194:W194)</f>
        <v>371.5</v>
      </c>
      <c r="Y194" s="7"/>
      <c r="Z194" s="7">
        <f>SUM(X194:Y194)</f>
        <v>371.5</v>
      </c>
      <c r="AA194" s="82"/>
    </row>
    <row r="195" spans="1:27" s="107" customFormat="1" ht="31.5" hidden="1" outlineLevel="7" x14ac:dyDescent="0.2">
      <c r="A195" s="5" t="s">
        <v>35</v>
      </c>
      <c r="B195" s="5" t="s">
        <v>145</v>
      </c>
      <c r="C195" s="10" t="s">
        <v>715</v>
      </c>
      <c r="D195" s="10"/>
      <c r="E195" s="129" t="s">
        <v>716</v>
      </c>
      <c r="F195" s="7"/>
      <c r="G195" s="7"/>
      <c r="H195" s="7"/>
      <c r="I195" s="4">
        <f t="shared" ref="I195:N195" si="164">I196</f>
        <v>0</v>
      </c>
      <c r="J195" s="4">
        <f t="shared" si="164"/>
        <v>5434.6276699999999</v>
      </c>
      <c r="K195" s="4">
        <f t="shared" si="164"/>
        <v>0</v>
      </c>
      <c r="L195" s="4">
        <f t="shared" si="164"/>
        <v>5434.6276699999999</v>
      </c>
      <c r="M195" s="4">
        <f t="shared" si="164"/>
        <v>0</v>
      </c>
      <c r="N195" s="4">
        <f t="shared" si="164"/>
        <v>5434.6276699999999</v>
      </c>
      <c r="O195" s="7"/>
      <c r="P195" s="7"/>
      <c r="Q195" s="7"/>
      <c r="R195" s="7"/>
      <c r="S195" s="7"/>
      <c r="T195" s="4">
        <f t="shared" ref="T195:U195" si="165">T196</f>
        <v>0</v>
      </c>
      <c r="U195" s="4">
        <f t="shared" si="165"/>
        <v>0</v>
      </c>
      <c r="V195" s="7"/>
      <c r="W195" s="7"/>
      <c r="X195" s="7"/>
      <c r="Y195" s="7"/>
      <c r="Z195" s="7"/>
      <c r="AA195" s="82"/>
    </row>
    <row r="196" spans="1:27" s="107" customFormat="1" ht="31.5" hidden="1" outlineLevel="7" x14ac:dyDescent="0.2">
      <c r="A196" s="13" t="s">
        <v>35</v>
      </c>
      <c r="B196" s="13" t="s">
        <v>145</v>
      </c>
      <c r="C196" s="9" t="s">
        <v>715</v>
      </c>
      <c r="D196" s="9" t="s">
        <v>92</v>
      </c>
      <c r="E196" s="79" t="s">
        <v>591</v>
      </c>
      <c r="F196" s="7"/>
      <c r="G196" s="7"/>
      <c r="H196" s="7"/>
      <c r="I196" s="8"/>
      <c r="J196" s="8">
        <v>5434.6276699999999</v>
      </c>
      <c r="K196" s="8"/>
      <c r="L196" s="8">
        <f>SUM(H196:K196)</f>
        <v>5434.6276699999999</v>
      </c>
      <c r="M196" s="8"/>
      <c r="N196" s="8">
        <f>SUM(L196:M196)</f>
        <v>5434.6276699999999</v>
      </c>
      <c r="O196" s="7"/>
      <c r="P196" s="7"/>
      <c r="Q196" s="7"/>
      <c r="R196" s="7"/>
      <c r="S196" s="7"/>
      <c r="T196" s="8"/>
      <c r="U196" s="8">
        <f>SUM(S196:T196)</f>
        <v>0</v>
      </c>
      <c r="V196" s="7"/>
      <c r="W196" s="7"/>
      <c r="X196" s="7"/>
      <c r="Y196" s="7"/>
      <c r="Z196" s="7"/>
      <c r="AA196" s="82"/>
    </row>
    <row r="197" spans="1:27" s="107" customFormat="1" ht="15.75" hidden="1" outlineLevel="7" x14ac:dyDescent="0.2">
      <c r="A197" s="46"/>
      <c r="B197" s="46"/>
      <c r="C197" s="46"/>
      <c r="D197" s="46"/>
      <c r="E197" s="50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82"/>
    </row>
    <row r="198" spans="1:27" ht="15.75" outlineLevel="7" x14ac:dyDescent="0.2">
      <c r="A198" s="5" t="s">
        <v>35</v>
      </c>
      <c r="B198" s="5" t="s">
        <v>564</v>
      </c>
      <c r="C198" s="13"/>
      <c r="D198" s="13"/>
      <c r="E198" s="14" t="s">
        <v>545</v>
      </c>
      <c r="F198" s="4">
        <f>F199+F222+F233+F239+F254</f>
        <v>268797.88399999996</v>
      </c>
      <c r="G198" s="4">
        <f t="shared" ref="G198:N198" si="166">G199+G222+G233+G239+G254</f>
        <v>1350</v>
      </c>
      <c r="H198" s="4">
        <f t="shared" si="166"/>
        <v>270147.88399999996</v>
      </c>
      <c r="I198" s="4">
        <f t="shared" si="166"/>
        <v>3.3000000000000002E-2</v>
      </c>
      <c r="J198" s="4">
        <f t="shared" si="166"/>
        <v>68176.168560000006</v>
      </c>
      <c r="K198" s="4">
        <f t="shared" si="166"/>
        <v>0</v>
      </c>
      <c r="L198" s="4">
        <f t="shared" si="166"/>
        <v>338324.08555999998</v>
      </c>
      <c r="M198" s="4">
        <f t="shared" si="166"/>
        <v>252.53336000000002</v>
      </c>
      <c r="N198" s="4">
        <f t="shared" si="166"/>
        <v>338576.61891999998</v>
      </c>
      <c r="O198" s="4">
        <f>O199+O222+O233+O239+O254</f>
        <v>243754.3</v>
      </c>
      <c r="P198" s="4">
        <f t="shared" ref="P198:U198" si="167">P199+P222+P233+P239+P254</f>
        <v>0</v>
      </c>
      <c r="Q198" s="4">
        <f t="shared" si="167"/>
        <v>243754.3</v>
      </c>
      <c r="R198" s="4">
        <f t="shared" si="167"/>
        <v>0</v>
      </c>
      <c r="S198" s="4">
        <f t="shared" si="167"/>
        <v>243754.3</v>
      </c>
      <c r="T198" s="4">
        <f t="shared" si="167"/>
        <v>0</v>
      </c>
      <c r="U198" s="4">
        <f t="shared" si="167"/>
        <v>243754.3</v>
      </c>
      <c r="V198" s="4">
        <f>V199+V222+V233+V239+V254</f>
        <v>235594</v>
      </c>
      <c r="W198" s="4">
        <f t="shared" ref="W198:Z198" si="168">W199+W222+W233+W239+W254</f>
        <v>0</v>
      </c>
      <c r="X198" s="4">
        <f t="shared" si="168"/>
        <v>235594</v>
      </c>
      <c r="Y198" s="4">
        <f t="shared" si="168"/>
        <v>666.68100000000004</v>
      </c>
      <c r="Z198" s="4">
        <f t="shared" si="168"/>
        <v>236260.68100000001</v>
      </c>
      <c r="AA198" s="82"/>
    </row>
    <row r="199" spans="1:27" ht="15.75" hidden="1" outlineLevel="1" x14ac:dyDescent="0.2">
      <c r="A199" s="5" t="s">
        <v>35</v>
      </c>
      <c r="B199" s="5" t="s">
        <v>152</v>
      </c>
      <c r="C199" s="5"/>
      <c r="D199" s="5"/>
      <c r="E199" s="23" t="s">
        <v>153</v>
      </c>
      <c r="F199" s="4">
        <f>F200+F207+F215</f>
        <v>6565.9840000000004</v>
      </c>
      <c r="G199" s="4">
        <f t="shared" ref="G199:N199" si="169">G200+G207+G215</f>
        <v>1850</v>
      </c>
      <c r="H199" s="4">
        <f t="shared" si="169"/>
        <v>8415.9840000000004</v>
      </c>
      <c r="I199" s="4">
        <f t="shared" si="169"/>
        <v>3.3000000000000002E-2</v>
      </c>
      <c r="J199" s="4">
        <f t="shared" si="169"/>
        <v>0</v>
      </c>
      <c r="K199" s="4">
        <f t="shared" si="169"/>
        <v>0</v>
      </c>
      <c r="L199" s="4">
        <f t="shared" si="169"/>
        <v>8416.0169999999998</v>
      </c>
      <c r="M199" s="4">
        <f t="shared" si="169"/>
        <v>0</v>
      </c>
      <c r="N199" s="4">
        <f t="shared" si="169"/>
        <v>8416.0169999999998</v>
      </c>
      <c r="O199" s="4">
        <f>O200+O207+O215</f>
        <v>6405.1</v>
      </c>
      <c r="P199" s="4">
        <f t="shared" ref="P199:U199" si="170">P200+P207+P215</f>
        <v>600</v>
      </c>
      <c r="Q199" s="4">
        <f t="shared" si="170"/>
        <v>7005.1</v>
      </c>
      <c r="R199" s="4">
        <f t="shared" si="170"/>
        <v>0</v>
      </c>
      <c r="S199" s="4">
        <f t="shared" si="170"/>
        <v>7005.1</v>
      </c>
      <c r="T199" s="4">
        <f t="shared" si="170"/>
        <v>0</v>
      </c>
      <c r="U199" s="4">
        <f t="shared" si="170"/>
        <v>7005.1</v>
      </c>
      <c r="V199" s="4">
        <f>V200+V207+V215</f>
        <v>3205.1</v>
      </c>
      <c r="W199" s="4">
        <f t="shared" ref="W199:Z199" si="171">W200+W207+W215</f>
        <v>600</v>
      </c>
      <c r="X199" s="4">
        <f t="shared" si="171"/>
        <v>3805.1</v>
      </c>
      <c r="Y199" s="4">
        <f t="shared" si="171"/>
        <v>666.68100000000004</v>
      </c>
      <c r="Z199" s="4">
        <f t="shared" si="171"/>
        <v>4471.7809999999999</v>
      </c>
      <c r="AA199" s="82"/>
    </row>
    <row r="200" spans="1:27" ht="47.25" hidden="1" outlineLevel="2" x14ac:dyDescent="0.2">
      <c r="A200" s="5" t="s">
        <v>35</v>
      </c>
      <c r="B200" s="5" t="s">
        <v>152</v>
      </c>
      <c r="C200" s="5" t="s">
        <v>76</v>
      </c>
      <c r="D200" s="5"/>
      <c r="E200" s="23" t="s">
        <v>77</v>
      </c>
      <c r="F200" s="4">
        <f t="shared" ref="F200:Z201" si="172">F201</f>
        <v>2526.5</v>
      </c>
      <c r="G200" s="4">
        <f t="shared" si="172"/>
        <v>0</v>
      </c>
      <c r="H200" s="4">
        <f t="shared" si="172"/>
        <v>2526.5</v>
      </c>
      <c r="I200" s="4">
        <f t="shared" si="172"/>
        <v>0</v>
      </c>
      <c r="J200" s="4">
        <f t="shared" si="172"/>
        <v>0</v>
      </c>
      <c r="K200" s="4">
        <f t="shared" si="172"/>
        <v>0</v>
      </c>
      <c r="L200" s="4">
        <f t="shared" si="172"/>
        <v>2526.5</v>
      </c>
      <c r="M200" s="4">
        <f t="shared" si="172"/>
        <v>0</v>
      </c>
      <c r="N200" s="4">
        <f t="shared" si="172"/>
        <v>2526.5</v>
      </c>
      <c r="O200" s="4">
        <f t="shared" si="172"/>
        <v>2530.1</v>
      </c>
      <c r="P200" s="4">
        <f t="shared" si="172"/>
        <v>0</v>
      </c>
      <c r="Q200" s="4">
        <f t="shared" si="172"/>
        <v>2530.1</v>
      </c>
      <c r="R200" s="4">
        <f t="shared" si="172"/>
        <v>0</v>
      </c>
      <c r="S200" s="4">
        <f t="shared" si="172"/>
        <v>2530.1</v>
      </c>
      <c r="T200" s="4">
        <f t="shared" si="172"/>
        <v>0</v>
      </c>
      <c r="U200" s="4">
        <f t="shared" si="172"/>
        <v>2530.1</v>
      </c>
      <c r="V200" s="4">
        <f t="shared" si="172"/>
        <v>2530.1</v>
      </c>
      <c r="W200" s="4">
        <f t="shared" si="172"/>
        <v>0</v>
      </c>
      <c r="X200" s="4">
        <f t="shared" si="172"/>
        <v>2530.1</v>
      </c>
      <c r="Y200" s="4">
        <f t="shared" si="172"/>
        <v>0</v>
      </c>
      <c r="Z200" s="4">
        <f t="shared" si="172"/>
        <v>2530.1</v>
      </c>
      <c r="AA200" s="82"/>
    </row>
    <row r="201" spans="1:27" ht="31.5" hidden="1" outlineLevel="3" x14ac:dyDescent="0.2">
      <c r="A201" s="5" t="s">
        <v>35</v>
      </c>
      <c r="B201" s="5" t="s">
        <v>152</v>
      </c>
      <c r="C201" s="5" t="s">
        <v>78</v>
      </c>
      <c r="D201" s="5"/>
      <c r="E201" s="23" t="s">
        <v>79</v>
      </c>
      <c r="F201" s="4">
        <f t="shared" si="172"/>
        <v>2526.5</v>
      </c>
      <c r="G201" s="4">
        <f t="shared" si="172"/>
        <v>0</v>
      </c>
      <c r="H201" s="4">
        <f t="shared" si="172"/>
        <v>2526.5</v>
      </c>
      <c r="I201" s="4">
        <f t="shared" si="172"/>
        <v>0</v>
      </c>
      <c r="J201" s="4">
        <f t="shared" si="172"/>
        <v>0</v>
      </c>
      <c r="K201" s="4">
        <f t="shared" si="172"/>
        <v>0</v>
      </c>
      <c r="L201" s="4">
        <f t="shared" si="172"/>
        <v>2526.5</v>
      </c>
      <c r="M201" s="4">
        <f t="shared" si="172"/>
        <v>0</v>
      </c>
      <c r="N201" s="4">
        <f t="shared" si="172"/>
        <v>2526.5</v>
      </c>
      <c r="O201" s="4">
        <f t="shared" si="172"/>
        <v>2530.1</v>
      </c>
      <c r="P201" s="4">
        <f t="shared" si="172"/>
        <v>0</v>
      </c>
      <c r="Q201" s="4">
        <f t="shared" si="172"/>
        <v>2530.1</v>
      </c>
      <c r="R201" s="4">
        <f t="shared" si="172"/>
        <v>0</v>
      </c>
      <c r="S201" s="4">
        <f t="shared" si="172"/>
        <v>2530.1</v>
      </c>
      <c r="T201" s="4">
        <f t="shared" si="172"/>
        <v>0</v>
      </c>
      <c r="U201" s="4">
        <f t="shared" si="172"/>
        <v>2530.1</v>
      </c>
      <c r="V201" s="4">
        <f t="shared" si="172"/>
        <v>2530.1</v>
      </c>
      <c r="W201" s="4">
        <f t="shared" si="172"/>
        <v>0</v>
      </c>
      <c r="X201" s="4">
        <f t="shared" si="172"/>
        <v>2530.1</v>
      </c>
      <c r="Y201" s="4">
        <f t="shared" si="172"/>
        <v>0</v>
      </c>
      <c r="Z201" s="4">
        <f t="shared" si="172"/>
        <v>2530.1</v>
      </c>
      <c r="AA201" s="82"/>
    </row>
    <row r="202" spans="1:27" ht="31.5" hidden="1" outlineLevel="4" x14ac:dyDescent="0.2">
      <c r="A202" s="5" t="s">
        <v>35</v>
      </c>
      <c r="B202" s="5" t="s">
        <v>152</v>
      </c>
      <c r="C202" s="5" t="s">
        <v>147</v>
      </c>
      <c r="D202" s="5"/>
      <c r="E202" s="23" t="s">
        <v>148</v>
      </c>
      <c r="F202" s="4">
        <f>F203+F205</f>
        <v>2526.5</v>
      </c>
      <c r="G202" s="4">
        <f t="shared" ref="G202:Z202" si="173">G203+G205</f>
        <v>0</v>
      </c>
      <c r="H202" s="4">
        <f t="shared" si="173"/>
        <v>2526.5</v>
      </c>
      <c r="I202" s="4">
        <f t="shared" si="173"/>
        <v>0</v>
      </c>
      <c r="J202" s="4">
        <f t="shared" si="173"/>
        <v>0</v>
      </c>
      <c r="K202" s="4">
        <f t="shared" si="173"/>
        <v>0</v>
      </c>
      <c r="L202" s="4">
        <f t="shared" si="173"/>
        <v>2526.5</v>
      </c>
      <c r="M202" s="4">
        <f t="shared" si="173"/>
        <v>0</v>
      </c>
      <c r="N202" s="4">
        <f t="shared" si="173"/>
        <v>2526.5</v>
      </c>
      <c r="O202" s="4">
        <f t="shared" si="173"/>
        <v>2530.1</v>
      </c>
      <c r="P202" s="4">
        <f t="shared" si="173"/>
        <v>0</v>
      </c>
      <c r="Q202" s="4">
        <f t="shared" si="173"/>
        <v>2530.1</v>
      </c>
      <c r="R202" s="4">
        <f t="shared" si="173"/>
        <v>0</v>
      </c>
      <c r="S202" s="4">
        <f t="shared" si="173"/>
        <v>2530.1</v>
      </c>
      <c r="T202" s="4">
        <f t="shared" si="173"/>
        <v>0</v>
      </c>
      <c r="U202" s="4">
        <f t="shared" si="173"/>
        <v>2530.1</v>
      </c>
      <c r="V202" s="4">
        <f t="shared" si="173"/>
        <v>2530.1</v>
      </c>
      <c r="W202" s="4">
        <f t="shared" si="173"/>
        <v>0</v>
      </c>
      <c r="X202" s="4">
        <f t="shared" si="173"/>
        <v>2530.1</v>
      </c>
      <c r="Y202" s="4">
        <f t="shared" si="173"/>
        <v>0</v>
      </c>
      <c r="Z202" s="4">
        <f t="shared" si="173"/>
        <v>2530.1</v>
      </c>
      <c r="AA202" s="82"/>
    </row>
    <row r="203" spans="1:27" s="107" customFormat="1" ht="31.5" hidden="1" outlineLevel="5" x14ac:dyDescent="0.2">
      <c r="A203" s="47" t="s">
        <v>35</v>
      </c>
      <c r="B203" s="47" t="s">
        <v>152</v>
      </c>
      <c r="C203" s="47" t="s">
        <v>154</v>
      </c>
      <c r="D203" s="47"/>
      <c r="E203" s="45" t="s">
        <v>155</v>
      </c>
      <c r="F203" s="20">
        <f t="shared" ref="F203:Z203" si="174">F204</f>
        <v>2399.6999999999998</v>
      </c>
      <c r="G203" s="20">
        <f t="shared" si="174"/>
        <v>0</v>
      </c>
      <c r="H203" s="20">
        <f t="shared" si="174"/>
        <v>2399.6999999999998</v>
      </c>
      <c r="I203" s="20">
        <f t="shared" si="174"/>
        <v>0</v>
      </c>
      <c r="J203" s="20">
        <f t="shared" si="174"/>
        <v>0</v>
      </c>
      <c r="K203" s="20">
        <f t="shared" si="174"/>
        <v>0</v>
      </c>
      <c r="L203" s="20">
        <f t="shared" si="174"/>
        <v>2399.6999999999998</v>
      </c>
      <c r="M203" s="20">
        <f t="shared" si="174"/>
        <v>0</v>
      </c>
      <c r="N203" s="20">
        <f t="shared" si="174"/>
        <v>2399.6999999999998</v>
      </c>
      <c r="O203" s="20">
        <f t="shared" si="174"/>
        <v>2399.6999999999998</v>
      </c>
      <c r="P203" s="20">
        <f t="shared" si="174"/>
        <v>0</v>
      </c>
      <c r="Q203" s="20">
        <f t="shared" si="174"/>
        <v>2399.6999999999998</v>
      </c>
      <c r="R203" s="20">
        <f t="shared" si="174"/>
        <v>0</v>
      </c>
      <c r="S203" s="20">
        <f t="shared" si="174"/>
        <v>2399.6999999999998</v>
      </c>
      <c r="T203" s="20">
        <f t="shared" si="174"/>
        <v>0</v>
      </c>
      <c r="U203" s="20">
        <f t="shared" si="174"/>
        <v>2399.6999999999998</v>
      </c>
      <c r="V203" s="20">
        <f t="shared" si="174"/>
        <v>2399.6999999999998</v>
      </c>
      <c r="W203" s="20">
        <f t="shared" si="174"/>
        <v>0</v>
      </c>
      <c r="X203" s="20">
        <f t="shared" si="174"/>
        <v>2399.6999999999998</v>
      </c>
      <c r="Y203" s="20">
        <f t="shared" si="174"/>
        <v>0</v>
      </c>
      <c r="Z203" s="20">
        <f t="shared" si="174"/>
        <v>2399.6999999999998</v>
      </c>
      <c r="AA203" s="82"/>
    </row>
    <row r="204" spans="1:27" s="107" customFormat="1" ht="31.5" hidden="1" outlineLevel="7" x14ac:dyDescent="0.2">
      <c r="A204" s="46" t="s">
        <v>35</v>
      </c>
      <c r="B204" s="46" t="s">
        <v>152</v>
      </c>
      <c r="C204" s="46" t="s">
        <v>154</v>
      </c>
      <c r="D204" s="46" t="s">
        <v>92</v>
      </c>
      <c r="E204" s="50" t="s">
        <v>93</v>
      </c>
      <c r="F204" s="7">
        <v>2399.6999999999998</v>
      </c>
      <c r="G204" s="7"/>
      <c r="H204" s="7">
        <f>SUM(F204:G204)</f>
        <v>2399.6999999999998</v>
      </c>
      <c r="I204" s="7"/>
      <c r="J204" s="7"/>
      <c r="K204" s="7"/>
      <c r="L204" s="7">
        <f>SUM(H204:K204)</f>
        <v>2399.6999999999998</v>
      </c>
      <c r="M204" s="7"/>
      <c r="N204" s="7">
        <f>SUM(L204:M204)</f>
        <v>2399.6999999999998</v>
      </c>
      <c r="O204" s="7">
        <v>2399.6999999999998</v>
      </c>
      <c r="P204" s="7"/>
      <c r="Q204" s="7">
        <f>SUM(O204:P204)</f>
        <v>2399.6999999999998</v>
      </c>
      <c r="R204" s="7"/>
      <c r="S204" s="7">
        <f>SUM(Q204:R204)</f>
        <v>2399.6999999999998</v>
      </c>
      <c r="T204" s="7"/>
      <c r="U204" s="7">
        <f>SUM(S204:T204)</f>
        <v>2399.6999999999998</v>
      </c>
      <c r="V204" s="7">
        <v>2399.6999999999998</v>
      </c>
      <c r="W204" s="7"/>
      <c r="X204" s="7">
        <f>SUM(V204:W204)</f>
        <v>2399.6999999999998</v>
      </c>
      <c r="Y204" s="7"/>
      <c r="Z204" s="7">
        <f>SUM(X204:Y204)</f>
        <v>2399.6999999999998</v>
      </c>
      <c r="AA204" s="82"/>
    </row>
    <row r="205" spans="1:27" s="107" customFormat="1" ht="47.25" hidden="1" outlineLevel="5" x14ac:dyDescent="0.2">
      <c r="A205" s="47" t="s">
        <v>35</v>
      </c>
      <c r="B205" s="47" t="s">
        <v>152</v>
      </c>
      <c r="C205" s="47" t="s">
        <v>156</v>
      </c>
      <c r="D205" s="47"/>
      <c r="E205" s="45" t="s">
        <v>157</v>
      </c>
      <c r="F205" s="20">
        <f t="shared" ref="F205:Z205" si="175">F206</f>
        <v>126.8</v>
      </c>
      <c r="G205" s="20">
        <f t="shared" si="175"/>
        <v>0</v>
      </c>
      <c r="H205" s="20">
        <f t="shared" si="175"/>
        <v>126.8</v>
      </c>
      <c r="I205" s="20">
        <f t="shared" si="175"/>
        <v>0</v>
      </c>
      <c r="J205" s="20">
        <f t="shared" si="175"/>
        <v>0</v>
      </c>
      <c r="K205" s="20">
        <f t="shared" si="175"/>
        <v>0</v>
      </c>
      <c r="L205" s="20">
        <f t="shared" si="175"/>
        <v>126.8</v>
      </c>
      <c r="M205" s="20">
        <f t="shared" si="175"/>
        <v>0</v>
      </c>
      <c r="N205" s="20">
        <f t="shared" si="175"/>
        <v>126.8</v>
      </c>
      <c r="O205" s="20">
        <f t="shared" si="175"/>
        <v>130.4</v>
      </c>
      <c r="P205" s="20">
        <f t="shared" si="175"/>
        <v>0</v>
      </c>
      <c r="Q205" s="20">
        <f t="shared" si="175"/>
        <v>130.4</v>
      </c>
      <c r="R205" s="20">
        <f t="shared" si="175"/>
        <v>0</v>
      </c>
      <c r="S205" s="20">
        <f t="shared" si="175"/>
        <v>130.4</v>
      </c>
      <c r="T205" s="20">
        <f t="shared" si="175"/>
        <v>0</v>
      </c>
      <c r="U205" s="20">
        <f t="shared" si="175"/>
        <v>130.4</v>
      </c>
      <c r="V205" s="20">
        <f t="shared" si="175"/>
        <v>130.4</v>
      </c>
      <c r="W205" s="20">
        <f t="shared" si="175"/>
        <v>0</v>
      </c>
      <c r="X205" s="20">
        <f t="shared" si="175"/>
        <v>130.4</v>
      </c>
      <c r="Y205" s="20">
        <f t="shared" si="175"/>
        <v>0</v>
      </c>
      <c r="Z205" s="20">
        <f t="shared" si="175"/>
        <v>130.4</v>
      </c>
      <c r="AA205" s="82"/>
    </row>
    <row r="206" spans="1:27" s="107" customFormat="1" ht="31.5" hidden="1" outlineLevel="7" x14ac:dyDescent="0.2">
      <c r="A206" s="46" t="s">
        <v>35</v>
      </c>
      <c r="B206" s="46" t="s">
        <v>152</v>
      </c>
      <c r="C206" s="46" t="s">
        <v>156</v>
      </c>
      <c r="D206" s="46" t="s">
        <v>92</v>
      </c>
      <c r="E206" s="50" t="s">
        <v>93</v>
      </c>
      <c r="F206" s="7">
        <v>126.8</v>
      </c>
      <c r="G206" s="7"/>
      <c r="H206" s="7">
        <f>SUM(F206:G206)</f>
        <v>126.8</v>
      </c>
      <c r="I206" s="7"/>
      <c r="J206" s="7"/>
      <c r="K206" s="7"/>
      <c r="L206" s="7">
        <f>SUM(H206:K206)</f>
        <v>126.8</v>
      </c>
      <c r="M206" s="7"/>
      <c r="N206" s="7">
        <f>SUM(L206:M206)</f>
        <v>126.8</v>
      </c>
      <c r="O206" s="7">
        <v>130.4</v>
      </c>
      <c r="P206" s="7"/>
      <c r="Q206" s="7">
        <f>SUM(O206:P206)</f>
        <v>130.4</v>
      </c>
      <c r="R206" s="7"/>
      <c r="S206" s="7">
        <f>SUM(Q206:R206)</f>
        <v>130.4</v>
      </c>
      <c r="T206" s="7"/>
      <c r="U206" s="7">
        <f>SUM(S206:T206)</f>
        <v>130.4</v>
      </c>
      <c r="V206" s="7">
        <v>130.4</v>
      </c>
      <c r="W206" s="7"/>
      <c r="X206" s="7">
        <f>SUM(V206:W206)</f>
        <v>130.4</v>
      </c>
      <c r="Y206" s="7"/>
      <c r="Z206" s="7">
        <f>SUM(X206:Y206)</f>
        <v>130.4</v>
      </c>
      <c r="AA206" s="82"/>
    </row>
    <row r="207" spans="1:27" ht="31.5" hidden="1" outlineLevel="2" x14ac:dyDescent="0.2">
      <c r="A207" s="5" t="s">
        <v>35</v>
      </c>
      <c r="B207" s="5" t="s">
        <v>152</v>
      </c>
      <c r="C207" s="5" t="s">
        <v>158</v>
      </c>
      <c r="D207" s="5"/>
      <c r="E207" s="23" t="s">
        <v>159</v>
      </c>
      <c r="F207" s="4">
        <f>F208</f>
        <v>675</v>
      </c>
      <c r="G207" s="4">
        <f t="shared" ref="G207:Z207" si="176">G208</f>
        <v>1850</v>
      </c>
      <c r="H207" s="4">
        <f t="shared" si="176"/>
        <v>2525</v>
      </c>
      <c r="I207" s="4">
        <f t="shared" si="176"/>
        <v>0</v>
      </c>
      <c r="J207" s="4">
        <f t="shared" si="176"/>
        <v>0</v>
      </c>
      <c r="K207" s="4">
        <f t="shared" si="176"/>
        <v>0</v>
      </c>
      <c r="L207" s="4">
        <f t="shared" si="176"/>
        <v>2525</v>
      </c>
      <c r="M207" s="4">
        <f t="shared" si="176"/>
        <v>0</v>
      </c>
      <c r="N207" s="4">
        <f t="shared" si="176"/>
        <v>2525</v>
      </c>
      <c r="O207" s="4">
        <f t="shared" si="176"/>
        <v>675</v>
      </c>
      <c r="P207" s="4">
        <f t="shared" si="176"/>
        <v>600</v>
      </c>
      <c r="Q207" s="4">
        <f t="shared" si="176"/>
        <v>1275</v>
      </c>
      <c r="R207" s="4">
        <f t="shared" si="176"/>
        <v>0</v>
      </c>
      <c r="S207" s="4">
        <f t="shared" si="176"/>
        <v>1275</v>
      </c>
      <c r="T207" s="4">
        <f t="shared" si="176"/>
        <v>0</v>
      </c>
      <c r="U207" s="4">
        <f t="shared" si="176"/>
        <v>1275</v>
      </c>
      <c r="V207" s="4">
        <f t="shared" si="176"/>
        <v>675</v>
      </c>
      <c r="W207" s="4">
        <f t="shared" si="176"/>
        <v>600</v>
      </c>
      <c r="X207" s="4">
        <f t="shared" si="176"/>
        <v>1275</v>
      </c>
      <c r="Y207" s="4">
        <f t="shared" si="176"/>
        <v>0</v>
      </c>
      <c r="Z207" s="4">
        <f t="shared" si="176"/>
        <v>1275</v>
      </c>
      <c r="AA207" s="82"/>
    </row>
    <row r="208" spans="1:27" ht="31.5" hidden="1" outlineLevel="3" x14ac:dyDescent="0.2">
      <c r="A208" s="5" t="s">
        <v>35</v>
      </c>
      <c r="B208" s="5" t="s">
        <v>152</v>
      </c>
      <c r="C208" s="5" t="s">
        <v>160</v>
      </c>
      <c r="D208" s="5"/>
      <c r="E208" s="23" t="s">
        <v>161</v>
      </c>
      <c r="F208" s="4">
        <f>F209+F212</f>
        <v>675</v>
      </c>
      <c r="G208" s="4">
        <f t="shared" ref="G208:N208" si="177">G209+G212</f>
        <v>1850</v>
      </c>
      <c r="H208" s="4">
        <f t="shared" si="177"/>
        <v>2525</v>
      </c>
      <c r="I208" s="4">
        <f t="shared" si="177"/>
        <v>0</v>
      </c>
      <c r="J208" s="4">
        <f t="shared" si="177"/>
        <v>0</v>
      </c>
      <c r="K208" s="4">
        <f t="shared" si="177"/>
        <v>0</v>
      </c>
      <c r="L208" s="4">
        <f t="shared" si="177"/>
        <v>2525</v>
      </c>
      <c r="M208" s="4">
        <f t="shared" si="177"/>
        <v>0</v>
      </c>
      <c r="N208" s="4">
        <f t="shared" si="177"/>
        <v>2525</v>
      </c>
      <c r="O208" s="4">
        <f>O209+O212</f>
        <v>675</v>
      </c>
      <c r="P208" s="4">
        <f t="shared" ref="P208:U208" si="178">P209+P212</f>
        <v>600</v>
      </c>
      <c r="Q208" s="4">
        <f t="shared" si="178"/>
        <v>1275</v>
      </c>
      <c r="R208" s="4">
        <f t="shared" si="178"/>
        <v>0</v>
      </c>
      <c r="S208" s="4">
        <f t="shared" si="178"/>
        <v>1275</v>
      </c>
      <c r="T208" s="4">
        <f t="shared" si="178"/>
        <v>0</v>
      </c>
      <c r="U208" s="4">
        <f t="shared" si="178"/>
        <v>1275</v>
      </c>
      <c r="V208" s="4">
        <f>V209+V212</f>
        <v>675</v>
      </c>
      <c r="W208" s="4">
        <f t="shared" ref="W208:Z208" si="179">W209+W212</f>
        <v>600</v>
      </c>
      <c r="X208" s="4">
        <f t="shared" si="179"/>
        <v>1275</v>
      </c>
      <c r="Y208" s="4">
        <f t="shared" si="179"/>
        <v>0</v>
      </c>
      <c r="Z208" s="4">
        <f t="shared" si="179"/>
        <v>1275</v>
      </c>
      <c r="AA208" s="82"/>
    </row>
    <row r="209" spans="1:27" ht="31.5" hidden="1" outlineLevel="4" x14ac:dyDescent="0.2">
      <c r="A209" s="5" t="s">
        <v>35</v>
      </c>
      <c r="B209" s="5" t="s">
        <v>152</v>
      </c>
      <c r="C209" s="5" t="s">
        <v>162</v>
      </c>
      <c r="D209" s="5"/>
      <c r="E209" s="23" t="s">
        <v>163</v>
      </c>
      <c r="F209" s="4">
        <f>F210</f>
        <v>475</v>
      </c>
      <c r="G209" s="4">
        <f t="shared" ref="G209:Z209" si="180">G210</f>
        <v>1150</v>
      </c>
      <c r="H209" s="4">
        <f t="shared" si="180"/>
        <v>1625</v>
      </c>
      <c r="I209" s="4">
        <f t="shared" si="180"/>
        <v>0</v>
      </c>
      <c r="J209" s="4">
        <f t="shared" si="180"/>
        <v>0</v>
      </c>
      <c r="K209" s="4">
        <f t="shared" si="180"/>
        <v>0</v>
      </c>
      <c r="L209" s="4">
        <f t="shared" si="180"/>
        <v>1625</v>
      </c>
      <c r="M209" s="4">
        <f t="shared" si="180"/>
        <v>0</v>
      </c>
      <c r="N209" s="4">
        <f t="shared" si="180"/>
        <v>1625</v>
      </c>
      <c r="O209" s="4">
        <f t="shared" si="180"/>
        <v>475</v>
      </c>
      <c r="P209" s="4">
        <f t="shared" si="180"/>
        <v>0</v>
      </c>
      <c r="Q209" s="4">
        <f t="shared" si="180"/>
        <v>475</v>
      </c>
      <c r="R209" s="4">
        <f t="shared" si="180"/>
        <v>0</v>
      </c>
      <c r="S209" s="4">
        <f t="shared" si="180"/>
        <v>475</v>
      </c>
      <c r="T209" s="4">
        <f t="shared" si="180"/>
        <v>0</v>
      </c>
      <c r="U209" s="4">
        <f t="shared" si="180"/>
        <v>475</v>
      </c>
      <c r="V209" s="4">
        <f t="shared" si="180"/>
        <v>475</v>
      </c>
      <c r="W209" s="4">
        <f t="shared" si="180"/>
        <v>0</v>
      </c>
      <c r="X209" s="4">
        <f t="shared" si="180"/>
        <v>475</v>
      </c>
      <c r="Y209" s="4">
        <f t="shared" si="180"/>
        <v>0</v>
      </c>
      <c r="Z209" s="4">
        <f t="shared" si="180"/>
        <v>475</v>
      </c>
      <c r="AA209" s="82"/>
    </row>
    <row r="210" spans="1:27" ht="31.5" hidden="1" outlineLevel="5" x14ac:dyDescent="0.2">
      <c r="A210" s="5" t="s">
        <v>35</v>
      </c>
      <c r="B210" s="5" t="s">
        <v>152</v>
      </c>
      <c r="C210" s="5" t="s">
        <v>164</v>
      </c>
      <c r="D210" s="5"/>
      <c r="E210" s="23" t="s">
        <v>165</v>
      </c>
      <c r="F210" s="4">
        <f t="shared" ref="F210:Z210" si="181">F211</f>
        <v>475</v>
      </c>
      <c r="G210" s="4">
        <f t="shared" si="181"/>
        <v>1150</v>
      </c>
      <c r="H210" s="4">
        <f t="shared" si="181"/>
        <v>1625</v>
      </c>
      <c r="I210" s="4">
        <f t="shared" si="181"/>
        <v>0</v>
      </c>
      <c r="J210" s="4">
        <f t="shared" si="181"/>
        <v>0</v>
      </c>
      <c r="K210" s="4">
        <f t="shared" si="181"/>
        <v>0</v>
      </c>
      <c r="L210" s="4">
        <f t="shared" si="181"/>
        <v>1625</v>
      </c>
      <c r="M210" s="4">
        <f t="shared" si="181"/>
        <v>0</v>
      </c>
      <c r="N210" s="4">
        <f t="shared" si="181"/>
        <v>1625</v>
      </c>
      <c r="O210" s="4">
        <f t="shared" si="181"/>
        <v>475</v>
      </c>
      <c r="P210" s="4">
        <f t="shared" si="181"/>
        <v>0</v>
      </c>
      <c r="Q210" s="4">
        <f t="shared" si="181"/>
        <v>475</v>
      </c>
      <c r="R210" s="4">
        <f t="shared" si="181"/>
        <v>0</v>
      </c>
      <c r="S210" s="4">
        <f t="shared" si="181"/>
        <v>475</v>
      </c>
      <c r="T210" s="4">
        <f t="shared" si="181"/>
        <v>0</v>
      </c>
      <c r="U210" s="4">
        <f t="shared" si="181"/>
        <v>475</v>
      </c>
      <c r="V210" s="4">
        <f t="shared" si="181"/>
        <v>475</v>
      </c>
      <c r="W210" s="4">
        <f t="shared" si="181"/>
        <v>0</v>
      </c>
      <c r="X210" s="4">
        <f t="shared" si="181"/>
        <v>475</v>
      </c>
      <c r="Y210" s="4">
        <f t="shared" si="181"/>
        <v>0</v>
      </c>
      <c r="Z210" s="4">
        <f t="shared" si="181"/>
        <v>475</v>
      </c>
      <c r="AA210" s="82"/>
    </row>
    <row r="211" spans="1:27" ht="21" hidden="1" customHeight="1" outlineLevel="7" x14ac:dyDescent="0.2">
      <c r="A211" s="13" t="s">
        <v>35</v>
      </c>
      <c r="B211" s="13" t="s">
        <v>152</v>
      </c>
      <c r="C211" s="13" t="s">
        <v>164</v>
      </c>
      <c r="D211" s="13" t="s">
        <v>27</v>
      </c>
      <c r="E211" s="18" t="s">
        <v>28</v>
      </c>
      <c r="F211" s="8">
        <v>475</v>
      </c>
      <c r="G211" s="8">
        <v>1150</v>
      </c>
      <c r="H211" s="8">
        <f>SUM(F211:G211)</f>
        <v>1625</v>
      </c>
      <c r="I211" s="8"/>
      <c r="J211" s="8"/>
      <c r="K211" s="8"/>
      <c r="L211" s="8">
        <f>SUM(H211:K211)</f>
        <v>1625</v>
      </c>
      <c r="M211" s="8"/>
      <c r="N211" s="8">
        <f>SUM(L211:M211)</f>
        <v>1625</v>
      </c>
      <c r="O211" s="8">
        <v>475</v>
      </c>
      <c r="P211" s="8"/>
      <c r="Q211" s="8">
        <f>SUM(O211:P211)</f>
        <v>475</v>
      </c>
      <c r="R211" s="8"/>
      <c r="S211" s="8">
        <f>SUM(Q211:R211)</f>
        <v>475</v>
      </c>
      <c r="T211" s="8"/>
      <c r="U211" s="8">
        <f>SUM(S211:T211)</f>
        <v>475</v>
      </c>
      <c r="V211" s="8">
        <v>475</v>
      </c>
      <c r="W211" s="8"/>
      <c r="X211" s="8">
        <f>SUM(V211:W211)</f>
        <v>475</v>
      </c>
      <c r="Y211" s="8"/>
      <c r="Z211" s="8">
        <f>SUM(X211:Y211)</f>
        <v>475</v>
      </c>
      <c r="AA211" s="82"/>
    </row>
    <row r="212" spans="1:27" ht="31.5" hidden="1" outlineLevel="4" x14ac:dyDescent="0.2">
      <c r="A212" s="5" t="s">
        <v>35</v>
      </c>
      <c r="B212" s="5" t="s">
        <v>152</v>
      </c>
      <c r="C212" s="5" t="s">
        <v>166</v>
      </c>
      <c r="D212" s="5"/>
      <c r="E212" s="23" t="s">
        <v>167</v>
      </c>
      <c r="F212" s="4">
        <f t="shared" ref="F212:Z213" si="182">F213</f>
        <v>200</v>
      </c>
      <c r="G212" s="4">
        <f t="shared" si="182"/>
        <v>700</v>
      </c>
      <c r="H212" s="4">
        <f t="shared" si="182"/>
        <v>900</v>
      </c>
      <c r="I212" s="4">
        <f t="shared" si="182"/>
        <v>0</v>
      </c>
      <c r="J212" s="4">
        <f t="shared" si="182"/>
        <v>0</v>
      </c>
      <c r="K212" s="4">
        <f t="shared" si="182"/>
        <v>0</v>
      </c>
      <c r="L212" s="4">
        <f t="shared" si="182"/>
        <v>900</v>
      </c>
      <c r="M212" s="4">
        <f t="shared" si="182"/>
        <v>0</v>
      </c>
      <c r="N212" s="4">
        <f t="shared" si="182"/>
        <v>900</v>
      </c>
      <c r="O212" s="4">
        <f t="shared" si="182"/>
        <v>200</v>
      </c>
      <c r="P212" s="4">
        <f t="shared" si="182"/>
        <v>600</v>
      </c>
      <c r="Q212" s="4">
        <f t="shared" si="182"/>
        <v>800</v>
      </c>
      <c r="R212" s="4">
        <f t="shared" si="182"/>
        <v>0</v>
      </c>
      <c r="S212" s="4">
        <f t="shared" si="182"/>
        <v>800</v>
      </c>
      <c r="T212" s="4">
        <f t="shared" si="182"/>
        <v>0</v>
      </c>
      <c r="U212" s="4">
        <f t="shared" si="182"/>
        <v>800</v>
      </c>
      <c r="V212" s="4">
        <f t="shared" si="182"/>
        <v>200</v>
      </c>
      <c r="W212" s="4">
        <f t="shared" si="182"/>
        <v>600</v>
      </c>
      <c r="X212" s="4">
        <f t="shared" si="182"/>
        <v>800</v>
      </c>
      <c r="Y212" s="4">
        <f t="shared" si="182"/>
        <v>0</v>
      </c>
      <c r="Z212" s="4">
        <f t="shared" si="182"/>
        <v>800</v>
      </c>
      <c r="AA212" s="82"/>
    </row>
    <row r="213" spans="1:27" ht="31.5" hidden="1" outlineLevel="5" x14ac:dyDescent="0.2">
      <c r="A213" s="5" t="s">
        <v>35</v>
      </c>
      <c r="B213" s="5" t="s">
        <v>152</v>
      </c>
      <c r="C213" s="5" t="s">
        <v>168</v>
      </c>
      <c r="D213" s="5"/>
      <c r="E213" s="23" t="s">
        <v>169</v>
      </c>
      <c r="F213" s="4">
        <f t="shared" si="182"/>
        <v>200</v>
      </c>
      <c r="G213" s="4">
        <f t="shared" si="182"/>
        <v>700</v>
      </c>
      <c r="H213" s="4">
        <f t="shared" si="182"/>
        <v>900</v>
      </c>
      <c r="I213" s="4">
        <f t="shared" si="182"/>
        <v>0</v>
      </c>
      <c r="J213" s="4">
        <f t="shared" si="182"/>
        <v>0</v>
      </c>
      <c r="K213" s="4">
        <f t="shared" si="182"/>
        <v>0</v>
      </c>
      <c r="L213" s="4">
        <f t="shared" si="182"/>
        <v>900</v>
      </c>
      <c r="M213" s="4">
        <f t="shared" si="182"/>
        <v>0</v>
      </c>
      <c r="N213" s="4">
        <f t="shared" si="182"/>
        <v>900</v>
      </c>
      <c r="O213" s="4">
        <f t="shared" si="182"/>
        <v>200</v>
      </c>
      <c r="P213" s="4">
        <f t="shared" si="182"/>
        <v>600</v>
      </c>
      <c r="Q213" s="4">
        <f t="shared" si="182"/>
        <v>800</v>
      </c>
      <c r="R213" s="4">
        <f t="shared" si="182"/>
        <v>0</v>
      </c>
      <c r="S213" s="4">
        <f t="shared" si="182"/>
        <v>800</v>
      </c>
      <c r="T213" s="4">
        <f t="shared" si="182"/>
        <v>0</v>
      </c>
      <c r="U213" s="4">
        <f t="shared" si="182"/>
        <v>800</v>
      </c>
      <c r="V213" s="4">
        <f t="shared" si="182"/>
        <v>200</v>
      </c>
      <c r="W213" s="4">
        <f t="shared" si="182"/>
        <v>600</v>
      </c>
      <c r="X213" s="4">
        <f t="shared" si="182"/>
        <v>800</v>
      </c>
      <c r="Y213" s="4">
        <f t="shared" si="182"/>
        <v>0</v>
      </c>
      <c r="Z213" s="4">
        <f t="shared" si="182"/>
        <v>800</v>
      </c>
      <c r="AA213" s="82"/>
    </row>
    <row r="214" spans="1:27" ht="17.25" hidden="1" customHeight="1" outlineLevel="7" x14ac:dyDescent="0.2">
      <c r="A214" s="13" t="s">
        <v>35</v>
      </c>
      <c r="B214" s="13" t="s">
        <v>152</v>
      </c>
      <c r="C214" s="13" t="s">
        <v>168</v>
      </c>
      <c r="D214" s="13" t="s">
        <v>27</v>
      </c>
      <c r="E214" s="18" t="s">
        <v>28</v>
      </c>
      <c r="F214" s="8">
        <v>200</v>
      </c>
      <c r="G214" s="8">
        <v>700</v>
      </c>
      <c r="H214" s="8">
        <f>SUM(F214:G214)</f>
        <v>900</v>
      </c>
      <c r="I214" s="8"/>
      <c r="J214" s="8"/>
      <c r="K214" s="8"/>
      <c r="L214" s="8">
        <f>SUM(H214:K214)</f>
        <v>900</v>
      </c>
      <c r="M214" s="8"/>
      <c r="N214" s="8">
        <f>SUM(L214:M214)</f>
        <v>900</v>
      </c>
      <c r="O214" s="8">
        <v>200</v>
      </c>
      <c r="P214" s="8">
        <v>600</v>
      </c>
      <c r="Q214" s="8">
        <f>SUM(O214:P214)</f>
        <v>800</v>
      </c>
      <c r="R214" s="8"/>
      <c r="S214" s="8">
        <f>SUM(Q214:R214)</f>
        <v>800</v>
      </c>
      <c r="T214" s="8"/>
      <c r="U214" s="8">
        <f>SUM(S214:T214)</f>
        <v>800</v>
      </c>
      <c r="V214" s="8">
        <v>200</v>
      </c>
      <c r="W214" s="8">
        <v>600</v>
      </c>
      <c r="X214" s="8">
        <f>SUM(V214:W214)</f>
        <v>800</v>
      </c>
      <c r="Y214" s="8"/>
      <c r="Z214" s="8">
        <f>SUM(X214:Y214)</f>
        <v>800</v>
      </c>
      <c r="AA214" s="82"/>
    </row>
    <row r="215" spans="1:27" ht="31.5" hidden="1" outlineLevel="2" x14ac:dyDescent="0.2">
      <c r="A215" s="5" t="s">
        <v>35</v>
      </c>
      <c r="B215" s="5" t="s">
        <v>152</v>
      </c>
      <c r="C215" s="5" t="s">
        <v>170</v>
      </c>
      <c r="D215" s="5"/>
      <c r="E215" s="23" t="s">
        <v>171</v>
      </c>
      <c r="F215" s="4">
        <f t="shared" ref="F215:Z220" si="183">F216</f>
        <v>3364.4840000000004</v>
      </c>
      <c r="G215" s="4">
        <f t="shared" si="183"/>
        <v>0</v>
      </c>
      <c r="H215" s="4">
        <f t="shared" si="183"/>
        <v>3364.4840000000004</v>
      </c>
      <c r="I215" s="4">
        <f t="shared" si="183"/>
        <v>3.3000000000000002E-2</v>
      </c>
      <c r="J215" s="4">
        <f t="shared" si="183"/>
        <v>0</v>
      </c>
      <c r="K215" s="4">
        <f t="shared" si="183"/>
        <v>0</v>
      </c>
      <c r="L215" s="4">
        <f t="shared" si="183"/>
        <v>3364.5169999999998</v>
      </c>
      <c r="M215" s="4">
        <f t="shared" si="183"/>
        <v>0</v>
      </c>
      <c r="N215" s="4">
        <f t="shared" si="183"/>
        <v>3364.5169999999998</v>
      </c>
      <c r="O215" s="4">
        <f t="shared" si="183"/>
        <v>3200</v>
      </c>
      <c r="P215" s="4">
        <f t="shared" si="183"/>
        <v>0</v>
      </c>
      <c r="Q215" s="4">
        <f t="shared" si="183"/>
        <v>3200</v>
      </c>
      <c r="R215" s="4">
        <f t="shared" si="183"/>
        <v>0</v>
      </c>
      <c r="S215" s="4">
        <f t="shared" si="183"/>
        <v>3200</v>
      </c>
      <c r="T215" s="4">
        <f t="shared" si="183"/>
        <v>0</v>
      </c>
      <c r="U215" s="4">
        <f t="shared" si="183"/>
        <v>3200</v>
      </c>
      <c r="V215" s="4">
        <f t="shared" si="183"/>
        <v>0</v>
      </c>
      <c r="W215" s="4">
        <f t="shared" si="183"/>
        <v>0</v>
      </c>
      <c r="X215" s="4"/>
      <c r="Y215" s="4">
        <f t="shared" si="183"/>
        <v>666.68100000000004</v>
      </c>
      <c r="Z215" s="4">
        <f t="shared" si="183"/>
        <v>666.68100000000004</v>
      </c>
      <c r="AA215" s="82"/>
    </row>
    <row r="216" spans="1:27" ht="15.75" hidden="1" outlineLevel="3" x14ac:dyDescent="0.2">
      <c r="A216" s="5" t="s">
        <v>35</v>
      </c>
      <c r="B216" s="5" t="s">
        <v>152</v>
      </c>
      <c r="C216" s="5" t="s">
        <v>172</v>
      </c>
      <c r="D216" s="5"/>
      <c r="E216" s="23" t="s">
        <v>604</v>
      </c>
      <c r="F216" s="4">
        <f t="shared" si="183"/>
        <v>3364.4840000000004</v>
      </c>
      <c r="G216" s="4">
        <f t="shared" si="183"/>
        <v>0</v>
      </c>
      <c r="H216" s="4">
        <f t="shared" si="183"/>
        <v>3364.4840000000004</v>
      </c>
      <c r="I216" s="4">
        <f t="shared" si="183"/>
        <v>3.3000000000000002E-2</v>
      </c>
      <c r="J216" s="4">
        <f t="shared" si="183"/>
        <v>0</v>
      </c>
      <c r="K216" s="4">
        <f t="shared" si="183"/>
        <v>0</v>
      </c>
      <c r="L216" s="4">
        <f t="shared" si="183"/>
        <v>3364.5169999999998</v>
      </c>
      <c r="M216" s="4">
        <f t="shared" si="183"/>
        <v>0</v>
      </c>
      <c r="N216" s="4">
        <f t="shared" si="183"/>
        <v>3364.5169999999998</v>
      </c>
      <c r="O216" s="4">
        <f t="shared" si="183"/>
        <v>3200</v>
      </c>
      <c r="P216" s="4">
        <f t="shared" si="183"/>
        <v>0</v>
      </c>
      <c r="Q216" s="4">
        <f t="shared" si="183"/>
        <v>3200</v>
      </c>
      <c r="R216" s="4">
        <f t="shared" si="183"/>
        <v>0</v>
      </c>
      <c r="S216" s="4">
        <f t="shared" si="183"/>
        <v>3200</v>
      </c>
      <c r="T216" s="4">
        <f t="shared" si="183"/>
        <v>0</v>
      </c>
      <c r="U216" s="4">
        <f t="shared" si="183"/>
        <v>3200</v>
      </c>
      <c r="V216" s="4">
        <f t="shared" si="183"/>
        <v>0</v>
      </c>
      <c r="W216" s="4">
        <f t="shared" si="183"/>
        <v>0</v>
      </c>
      <c r="X216" s="4"/>
      <c r="Y216" s="4">
        <f t="shared" si="183"/>
        <v>666.68100000000004</v>
      </c>
      <c r="Z216" s="4">
        <f t="shared" si="183"/>
        <v>666.68100000000004</v>
      </c>
      <c r="AA216" s="82"/>
    </row>
    <row r="217" spans="1:27" ht="31.5" hidden="1" outlineLevel="4" x14ac:dyDescent="0.2">
      <c r="A217" s="5" t="s">
        <v>35</v>
      </c>
      <c r="B217" s="5" t="s">
        <v>152</v>
      </c>
      <c r="C217" s="5" t="s">
        <v>173</v>
      </c>
      <c r="D217" s="5"/>
      <c r="E217" s="23" t="s">
        <v>174</v>
      </c>
      <c r="F217" s="4">
        <f>F218+F220</f>
        <v>3364.4840000000004</v>
      </c>
      <c r="G217" s="4">
        <f t="shared" ref="G217:W217" si="184">G218+G220</f>
        <v>0</v>
      </c>
      <c r="H217" s="4">
        <f t="shared" si="184"/>
        <v>3364.4840000000004</v>
      </c>
      <c r="I217" s="4">
        <f t="shared" si="184"/>
        <v>3.3000000000000002E-2</v>
      </c>
      <c r="J217" s="4">
        <f t="shared" si="184"/>
        <v>0</v>
      </c>
      <c r="K217" s="4">
        <f t="shared" si="184"/>
        <v>0</v>
      </c>
      <c r="L217" s="4">
        <f t="shared" si="184"/>
        <v>3364.5169999999998</v>
      </c>
      <c r="M217" s="4">
        <f t="shared" si="184"/>
        <v>0</v>
      </c>
      <c r="N217" s="4">
        <f t="shared" si="184"/>
        <v>3364.5169999999998</v>
      </c>
      <c r="O217" s="4">
        <f t="shared" si="184"/>
        <v>3200</v>
      </c>
      <c r="P217" s="4">
        <f t="shared" si="184"/>
        <v>0</v>
      </c>
      <c r="Q217" s="4">
        <f t="shared" si="184"/>
        <v>3200</v>
      </c>
      <c r="R217" s="4">
        <f t="shared" si="184"/>
        <v>0</v>
      </c>
      <c r="S217" s="4">
        <f t="shared" si="184"/>
        <v>3200</v>
      </c>
      <c r="T217" s="4">
        <f t="shared" si="184"/>
        <v>0</v>
      </c>
      <c r="U217" s="4">
        <f t="shared" si="184"/>
        <v>3200</v>
      </c>
      <c r="V217" s="4">
        <f t="shared" si="184"/>
        <v>0</v>
      </c>
      <c r="W217" s="4">
        <f t="shared" si="184"/>
        <v>0</v>
      </c>
      <c r="X217" s="4"/>
      <c r="Y217" s="4">
        <f t="shared" ref="Y217:Z217" si="185">Y218+Y220</f>
        <v>666.68100000000004</v>
      </c>
      <c r="Z217" s="4">
        <f t="shared" si="185"/>
        <v>666.68100000000004</v>
      </c>
      <c r="AA217" s="82"/>
    </row>
    <row r="218" spans="1:27" ht="47.25" hidden="1" outlineLevel="5" x14ac:dyDescent="0.2">
      <c r="A218" s="5" t="s">
        <v>35</v>
      </c>
      <c r="B218" s="5" t="s">
        <v>152</v>
      </c>
      <c r="C218" s="5" t="s">
        <v>175</v>
      </c>
      <c r="D218" s="5"/>
      <c r="E218" s="23" t="s">
        <v>574</v>
      </c>
      <c r="F218" s="4">
        <f t="shared" si="183"/>
        <v>841.18399999999997</v>
      </c>
      <c r="G218" s="4">
        <f t="shared" si="183"/>
        <v>0</v>
      </c>
      <c r="H218" s="4">
        <f t="shared" si="183"/>
        <v>841.18399999999997</v>
      </c>
      <c r="I218" s="4">
        <f t="shared" si="183"/>
        <v>0</v>
      </c>
      <c r="J218" s="4">
        <f t="shared" si="183"/>
        <v>0</v>
      </c>
      <c r="K218" s="4">
        <f t="shared" si="183"/>
        <v>0</v>
      </c>
      <c r="L218" s="4">
        <f t="shared" si="183"/>
        <v>841.18399999999997</v>
      </c>
      <c r="M218" s="4">
        <f t="shared" si="183"/>
        <v>0</v>
      </c>
      <c r="N218" s="4">
        <f t="shared" si="183"/>
        <v>841.18399999999997</v>
      </c>
      <c r="O218" s="4">
        <f t="shared" si="183"/>
        <v>800</v>
      </c>
      <c r="P218" s="4">
        <f t="shared" si="183"/>
        <v>0</v>
      </c>
      <c r="Q218" s="4">
        <f t="shared" si="183"/>
        <v>800</v>
      </c>
      <c r="R218" s="4">
        <f t="shared" si="183"/>
        <v>0</v>
      </c>
      <c r="S218" s="4">
        <f t="shared" si="183"/>
        <v>800</v>
      </c>
      <c r="T218" s="4">
        <f t="shared" si="183"/>
        <v>0</v>
      </c>
      <c r="U218" s="4">
        <f t="shared" si="183"/>
        <v>800</v>
      </c>
      <c r="V218" s="4">
        <f t="shared" si="183"/>
        <v>0</v>
      </c>
      <c r="W218" s="4">
        <f t="shared" si="183"/>
        <v>0</v>
      </c>
      <c r="X218" s="4"/>
      <c r="Y218" s="4">
        <f t="shared" si="183"/>
        <v>666.68100000000004</v>
      </c>
      <c r="Z218" s="4">
        <f t="shared" si="183"/>
        <v>666.68100000000004</v>
      </c>
      <c r="AA218" s="82"/>
    </row>
    <row r="219" spans="1:27" ht="31.5" hidden="1" outlineLevel="7" x14ac:dyDescent="0.2">
      <c r="A219" s="13" t="s">
        <v>35</v>
      </c>
      <c r="B219" s="13" t="s">
        <v>152</v>
      </c>
      <c r="C219" s="13" t="s">
        <v>175</v>
      </c>
      <c r="D219" s="13" t="s">
        <v>92</v>
      </c>
      <c r="E219" s="18" t="s">
        <v>93</v>
      </c>
      <c r="F219" s="48">
        <v>841.18399999999997</v>
      </c>
      <c r="G219" s="8"/>
      <c r="H219" s="8">
        <f>SUM(F219:G219)</f>
        <v>841.18399999999997</v>
      </c>
      <c r="I219" s="8"/>
      <c r="J219" s="8"/>
      <c r="K219" s="8"/>
      <c r="L219" s="8">
        <f>SUM(H219:K219)</f>
        <v>841.18399999999997</v>
      </c>
      <c r="M219" s="8"/>
      <c r="N219" s="8">
        <f>SUM(L219:M219)</f>
        <v>841.18399999999997</v>
      </c>
      <c r="O219" s="8">
        <v>800</v>
      </c>
      <c r="P219" s="8"/>
      <c r="Q219" s="8">
        <f>SUM(O219:P219)</f>
        <v>800</v>
      </c>
      <c r="R219" s="8"/>
      <c r="S219" s="8">
        <f>SUM(Q219:R219)</f>
        <v>800</v>
      </c>
      <c r="T219" s="8"/>
      <c r="U219" s="8">
        <f>SUM(S219:T219)</f>
        <v>800</v>
      </c>
      <c r="V219" s="8"/>
      <c r="W219" s="8"/>
      <c r="X219" s="8"/>
      <c r="Y219" s="8">
        <v>666.68100000000004</v>
      </c>
      <c r="Z219" s="8">
        <f>SUM(X219:Y219)</f>
        <v>666.68100000000004</v>
      </c>
      <c r="AA219" s="82"/>
    </row>
    <row r="220" spans="1:27" s="107" customFormat="1" ht="47.25" hidden="1" outlineLevel="5" x14ac:dyDescent="0.2">
      <c r="A220" s="47" t="s">
        <v>35</v>
      </c>
      <c r="B220" s="47" t="s">
        <v>152</v>
      </c>
      <c r="C220" s="47" t="s">
        <v>175</v>
      </c>
      <c r="D220" s="47"/>
      <c r="E220" s="45" t="s">
        <v>583</v>
      </c>
      <c r="F220" s="20">
        <f t="shared" si="183"/>
        <v>2523.3000000000002</v>
      </c>
      <c r="G220" s="20">
        <f t="shared" si="183"/>
        <v>0</v>
      </c>
      <c r="H220" s="20">
        <f t="shared" si="183"/>
        <v>2523.3000000000002</v>
      </c>
      <c r="I220" s="20">
        <f t="shared" si="183"/>
        <v>3.3000000000000002E-2</v>
      </c>
      <c r="J220" s="20">
        <f t="shared" si="183"/>
        <v>0</v>
      </c>
      <c r="K220" s="20">
        <f t="shared" si="183"/>
        <v>0</v>
      </c>
      <c r="L220" s="20">
        <f t="shared" si="183"/>
        <v>2523.3330000000001</v>
      </c>
      <c r="M220" s="20">
        <f t="shared" si="183"/>
        <v>0</v>
      </c>
      <c r="N220" s="20">
        <f t="shared" si="183"/>
        <v>2523.3330000000001</v>
      </c>
      <c r="O220" s="20">
        <f t="shared" si="183"/>
        <v>2400</v>
      </c>
      <c r="P220" s="20">
        <f t="shared" si="183"/>
        <v>0</v>
      </c>
      <c r="Q220" s="20">
        <f t="shared" si="183"/>
        <v>2400</v>
      </c>
      <c r="R220" s="20">
        <f t="shared" si="183"/>
        <v>0</v>
      </c>
      <c r="S220" s="20">
        <f t="shared" si="183"/>
        <v>2400</v>
      </c>
      <c r="T220" s="20">
        <f t="shared" si="183"/>
        <v>0</v>
      </c>
      <c r="U220" s="20">
        <f t="shared" si="183"/>
        <v>2400</v>
      </c>
      <c r="V220" s="20">
        <f t="shared" si="183"/>
        <v>0</v>
      </c>
      <c r="W220" s="20">
        <f t="shared" si="183"/>
        <v>0</v>
      </c>
      <c r="X220" s="20"/>
      <c r="Y220" s="20">
        <f t="shared" si="183"/>
        <v>0</v>
      </c>
      <c r="Z220" s="20">
        <f t="shared" si="183"/>
        <v>0</v>
      </c>
      <c r="AA220" s="82"/>
    </row>
    <row r="221" spans="1:27" s="107" customFormat="1" ht="31.5" hidden="1" outlineLevel="7" x14ac:dyDescent="0.2">
      <c r="A221" s="46" t="s">
        <v>35</v>
      </c>
      <c r="B221" s="46" t="s">
        <v>152</v>
      </c>
      <c r="C221" s="46" t="s">
        <v>175</v>
      </c>
      <c r="D221" s="46" t="s">
        <v>92</v>
      </c>
      <c r="E221" s="50" t="s">
        <v>93</v>
      </c>
      <c r="F221" s="7">
        <v>2523.3000000000002</v>
      </c>
      <c r="G221" s="7"/>
      <c r="H221" s="7">
        <f>SUM(F221:G221)</f>
        <v>2523.3000000000002</v>
      </c>
      <c r="I221" s="7">
        <v>3.3000000000000002E-2</v>
      </c>
      <c r="J221" s="7"/>
      <c r="K221" s="7"/>
      <c r="L221" s="7">
        <f>SUM(H221:K221)</f>
        <v>2523.3330000000001</v>
      </c>
      <c r="M221" s="7"/>
      <c r="N221" s="7">
        <f>SUM(L221:M221)</f>
        <v>2523.3330000000001</v>
      </c>
      <c r="O221" s="7">
        <v>2400</v>
      </c>
      <c r="P221" s="7"/>
      <c r="Q221" s="7">
        <f>SUM(O221:P221)</f>
        <v>2400</v>
      </c>
      <c r="R221" s="7"/>
      <c r="S221" s="7">
        <f>SUM(Q221:R221)</f>
        <v>2400</v>
      </c>
      <c r="T221" s="7"/>
      <c r="U221" s="7">
        <f>SUM(S221:T221)</f>
        <v>2400</v>
      </c>
      <c r="V221" s="7"/>
      <c r="W221" s="7"/>
      <c r="X221" s="7"/>
      <c r="Y221" s="7"/>
      <c r="Z221" s="7">
        <f>SUM(X221:Y221)</f>
        <v>0</v>
      </c>
      <c r="AA221" s="82"/>
    </row>
    <row r="222" spans="1:27" ht="15.75" hidden="1" outlineLevel="1" x14ac:dyDescent="0.2">
      <c r="A222" s="5" t="s">
        <v>35</v>
      </c>
      <c r="B222" s="5" t="s">
        <v>176</v>
      </c>
      <c r="C222" s="5"/>
      <c r="D222" s="5"/>
      <c r="E222" s="23" t="s">
        <v>177</v>
      </c>
      <c r="F222" s="4">
        <f>F223</f>
        <v>748.3</v>
      </c>
      <c r="G222" s="4">
        <f t="shared" ref="G222:Z222" si="186">G223</f>
        <v>0</v>
      </c>
      <c r="H222" s="4">
        <f t="shared" si="186"/>
        <v>748.3</v>
      </c>
      <c r="I222" s="4">
        <f t="shared" si="186"/>
        <v>0</v>
      </c>
      <c r="J222" s="4">
        <f t="shared" si="186"/>
        <v>0</v>
      </c>
      <c r="K222" s="4">
        <f t="shared" si="186"/>
        <v>0</v>
      </c>
      <c r="L222" s="4">
        <f t="shared" si="186"/>
        <v>748.3</v>
      </c>
      <c r="M222" s="4">
        <f t="shared" si="186"/>
        <v>0</v>
      </c>
      <c r="N222" s="4">
        <f t="shared" si="186"/>
        <v>748.3</v>
      </c>
      <c r="O222" s="4">
        <f t="shared" si="186"/>
        <v>699.3</v>
      </c>
      <c r="P222" s="4">
        <f t="shared" si="186"/>
        <v>0</v>
      </c>
      <c r="Q222" s="4">
        <f t="shared" si="186"/>
        <v>699.3</v>
      </c>
      <c r="R222" s="4">
        <f t="shared" si="186"/>
        <v>0</v>
      </c>
      <c r="S222" s="4">
        <f t="shared" si="186"/>
        <v>699.3</v>
      </c>
      <c r="T222" s="4">
        <f t="shared" si="186"/>
        <v>0</v>
      </c>
      <c r="U222" s="4">
        <f t="shared" si="186"/>
        <v>699.3</v>
      </c>
      <c r="V222" s="4">
        <f t="shared" si="186"/>
        <v>699.3</v>
      </c>
      <c r="W222" s="4">
        <f t="shared" si="186"/>
        <v>0</v>
      </c>
      <c r="X222" s="4">
        <f t="shared" si="186"/>
        <v>699.3</v>
      </c>
      <c r="Y222" s="4">
        <f t="shared" si="186"/>
        <v>0</v>
      </c>
      <c r="Z222" s="4">
        <f t="shared" si="186"/>
        <v>699.3</v>
      </c>
      <c r="AA222" s="82"/>
    </row>
    <row r="223" spans="1:27" ht="47.25" hidden="1" outlineLevel="2" x14ac:dyDescent="0.2">
      <c r="A223" s="5" t="s">
        <v>35</v>
      </c>
      <c r="B223" s="5" t="s">
        <v>176</v>
      </c>
      <c r="C223" s="5" t="s">
        <v>76</v>
      </c>
      <c r="D223" s="5"/>
      <c r="E223" s="23" t="s">
        <v>77</v>
      </c>
      <c r="F223" s="4">
        <f>F224+F229</f>
        <v>748.3</v>
      </c>
      <c r="G223" s="4">
        <f t="shared" ref="G223:Z223" si="187">G224+G229</f>
        <v>0</v>
      </c>
      <c r="H223" s="4">
        <f t="shared" si="187"/>
        <v>748.3</v>
      </c>
      <c r="I223" s="4">
        <f t="shared" si="187"/>
        <v>0</v>
      </c>
      <c r="J223" s="4">
        <f t="shared" si="187"/>
        <v>0</v>
      </c>
      <c r="K223" s="4">
        <f t="shared" si="187"/>
        <v>0</v>
      </c>
      <c r="L223" s="4">
        <f t="shared" si="187"/>
        <v>748.3</v>
      </c>
      <c r="M223" s="4">
        <f t="shared" si="187"/>
        <v>0</v>
      </c>
      <c r="N223" s="4">
        <f t="shared" si="187"/>
        <v>748.3</v>
      </c>
      <c r="O223" s="4">
        <f t="shared" si="187"/>
        <v>699.3</v>
      </c>
      <c r="P223" s="4">
        <f t="shared" si="187"/>
        <v>0</v>
      </c>
      <c r="Q223" s="4">
        <f t="shared" si="187"/>
        <v>699.3</v>
      </c>
      <c r="R223" s="4">
        <f t="shared" si="187"/>
        <v>0</v>
      </c>
      <c r="S223" s="4">
        <f t="shared" si="187"/>
        <v>699.3</v>
      </c>
      <c r="T223" s="4">
        <f t="shared" si="187"/>
        <v>0</v>
      </c>
      <c r="U223" s="4">
        <f t="shared" si="187"/>
        <v>699.3</v>
      </c>
      <c r="V223" s="4">
        <f t="shared" si="187"/>
        <v>699.3</v>
      </c>
      <c r="W223" s="4">
        <f t="shared" si="187"/>
        <v>0</v>
      </c>
      <c r="X223" s="4">
        <f t="shared" si="187"/>
        <v>699.3</v>
      </c>
      <c r="Y223" s="4">
        <f t="shared" si="187"/>
        <v>0</v>
      </c>
      <c r="Z223" s="4">
        <f t="shared" si="187"/>
        <v>699.3</v>
      </c>
      <c r="AA223" s="82"/>
    </row>
    <row r="224" spans="1:27" ht="31.5" hidden="1" outlineLevel="3" x14ac:dyDescent="0.2">
      <c r="A224" s="5" t="s">
        <v>35</v>
      </c>
      <c r="B224" s="5" t="s">
        <v>176</v>
      </c>
      <c r="C224" s="5" t="s">
        <v>124</v>
      </c>
      <c r="D224" s="5"/>
      <c r="E224" s="23" t="s">
        <v>125</v>
      </c>
      <c r="F224" s="4">
        <f t="shared" ref="F224:Z225" si="188">F225</f>
        <v>263.3</v>
      </c>
      <c r="G224" s="4">
        <f t="shared" si="188"/>
        <v>0</v>
      </c>
      <c r="H224" s="4">
        <f t="shared" si="188"/>
        <v>263.3</v>
      </c>
      <c r="I224" s="4">
        <f t="shared" si="188"/>
        <v>0</v>
      </c>
      <c r="J224" s="4">
        <f t="shared" si="188"/>
        <v>0</v>
      </c>
      <c r="K224" s="4">
        <f t="shared" si="188"/>
        <v>0</v>
      </c>
      <c r="L224" s="4">
        <f t="shared" si="188"/>
        <v>263.3</v>
      </c>
      <c r="M224" s="4">
        <f t="shared" si="188"/>
        <v>0</v>
      </c>
      <c r="N224" s="4">
        <f t="shared" si="188"/>
        <v>263.3</v>
      </c>
      <c r="O224" s="4">
        <f t="shared" si="188"/>
        <v>263.3</v>
      </c>
      <c r="P224" s="4">
        <f t="shared" si="188"/>
        <v>0</v>
      </c>
      <c r="Q224" s="4">
        <f t="shared" si="188"/>
        <v>263.3</v>
      </c>
      <c r="R224" s="4">
        <f t="shared" si="188"/>
        <v>0</v>
      </c>
      <c r="S224" s="4">
        <f t="shared" si="188"/>
        <v>263.3</v>
      </c>
      <c r="T224" s="4">
        <f t="shared" si="188"/>
        <v>0</v>
      </c>
      <c r="U224" s="4">
        <f t="shared" si="188"/>
        <v>263.3</v>
      </c>
      <c r="V224" s="4">
        <f t="shared" si="188"/>
        <v>263.3</v>
      </c>
      <c r="W224" s="4">
        <f t="shared" si="188"/>
        <v>0</v>
      </c>
      <c r="X224" s="4">
        <f t="shared" si="188"/>
        <v>263.3</v>
      </c>
      <c r="Y224" s="4">
        <f t="shared" si="188"/>
        <v>0</v>
      </c>
      <c r="Z224" s="4">
        <f t="shared" si="188"/>
        <v>263.3</v>
      </c>
      <c r="AA224" s="82"/>
    </row>
    <row r="225" spans="1:27" ht="31.5" hidden="1" outlineLevel="4" x14ac:dyDescent="0.2">
      <c r="A225" s="5" t="s">
        <v>35</v>
      </c>
      <c r="B225" s="5" t="s">
        <v>176</v>
      </c>
      <c r="C225" s="5" t="s">
        <v>137</v>
      </c>
      <c r="D225" s="5"/>
      <c r="E225" s="23" t="s">
        <v>605</v>
      </c>
      <c r="F225" s="4">
        <f t="shared" si="188"/>
        <v>263.3</v>
      </c>
      <c r="G225" s="4">
        <f t="shared" si="188"/>
        <v>0</v>
      </c>
      <c r="H225" s="4">
        <f t="shared" si="188"/>
        <v>263.3</v>
      </c>
      <c r="I225" s="4">
        <f t="shared" si="188"/>
        <v>0</v>
      </c>
      <c r="J225" s="4">
        <f t="shared" si="188"/>
        <v>0</v>
      </c>
      <c r="K225" s="4">
        <f t="shared" si="188"/>
        <v>0</v>
      </c>
      <c r="L225" s="4">
        <f t="shared" si="188"/>
        <v>263.3</v>
      </c>
      <c r="M225" s="4">
        <f t="shared" si="188"/>
        <v>0</v>
      </c>
      <c r="N225" s="4">
        <f t="shared" si="188"/>
        <v>263.3</v>
      </c>
      <c r="O225" s="4">
        <f t="shared" si="188"/>
        <v>263.3</v>
      </c>
      <c r="P225" s="4">
        <f t="shared" si="188"/>
        <v>0</v>
      </c>
      <c r="Q225" s="4">
        <f t="shared" si="188"/>
        <v>263.3</v>
      </c>
      <c r="R225" s="4">
        <f t="shared" si="188"/>
        <v>0</v>
      </c>
      <c r="S225" s="4">
        <f t="shared" si="188"/>
        <v>263.3</v>
      </c>
      <c r="T225" s="4">
        <f t="shared" si="188"/>
        <v>0</v>
      </c>
      <c r="U225" s="4">
        <f t="shared" si="188"/>
        <v>263.3</v>
      </c>
      <c r="V225" s="4">
        <f t="shared" si="188"/>
        <v>263.3</v>
      </c>
      <c r="W225" s="4">
        <f t="shared" si="188"/>
        <v>0</v>
      </c>
      <c r="X225" s="4">
        <f t="shared" si="188"/>
        <v>263.3</v>
      </c>
      <c r="Y225" s="4">
        <f t="shared" si="188"/>
        <v>0</v>
      </c>
      <c r="Z225" s="4">
        <f t="shared" si="188"/>
        <v>263.3</v>
      </c>
      <c r="AA225" s="82"/>
    </row>
    <row r="226" spans="1:27" ht="18.75" hidden="1" customHeight="1" outlineLevel="5" x14ac:dyDescent="0.2">
      <c r="A226" s="5" t="s">
        <v>35</v>
      </c>
      <c r="B226" s="5" t="s">
        <v>176</v>
      </c>
      <c r="C226" s="5" t="s">
        <v>178</v>
      </c>
      <c r="D226" s="5"/>
      <c r="E226" s="23" t="s">
        <v>179</v>
      </c>
      <c r="F226" s="4">
        <f>F227+F228</f>
        <v>263.3</v>
      </c>
      <c r="G226" s="4">
        <f t="shared" ref="G226:Z226" si="189">G227+G228</f>
        <v>0</v>
      </c>
      <c r="H226" s="4">
        <f t="shared" si="189"/>
        <v>263.3</v>
      </c>
      <c r="I226" s="4">
        <f t="shared" si="189"/>
        <v>0</v>
      </c>
      <c r="J226" s="4">
        <f t="shared" si="189"/>
        <v>0</v>
      </c>
      <c r="K226" s="4">
        <f t="shared" si="189"/>
        <v>0</v>
      </c>
      <c r="L226" s="4">
        <f t="shared" si="189"/>
        <v>263.3</v>
      </c>
      <c r="M226" s="4">
        <f t="shared" si="189"/>
        <v>0</v>
      </c>
      <c r="N226" s="4">
        <f t="shared" si="189"/>
        <v>263.3</v>
      </c>
      <c r="O226" s="4">
        <f t="shared" si="189"/>
        <v>263.3</v>
      </c>
      <c r="P226" s="4">
        <f t="shared" si="189"/>
        <v>0</v>
      </c>
      <c r="Q226" s="4">
        <f t="shared" si="189"/>
        <v>263.3</v>
      </c>
      <c r="R226" s="4">
        <f t="shared" si="189"/>
        <v>0</v>
      </c>
      <c r="S226" s="4">
        <f t="shared" si="189"/>
        <v>263.3</v>
      </c>
      <c r="T226" s="4">
        <f t="shared" si="189"/>
        <v>0</v>
      </c>
      <c r="U226" s="4">
        <f t="shared" si="189"/>
        <v>263.3</v>
      </c>
      <c r="V226" s="4">
        <f t="shared" si="189"/>
        <v>263.3</v>
      </c>
      <c r="W226" s="4">
        <f t="shared" si="189"/>
        <v>0</v>
      </c>
      <c r="X226" s="4">
        <f t="shared" si="189"/>
        <v>263.3</v>
      </c>
      <c r="Y226" s="4">
        <f t="shared" si="189"/>
        <v>0</v>
      </c>
      <c r="Z226" s="4">
        <f t="shared" si="189"/>
        <v>263.3</v>
      </c>
      <c r="AA226" s="82"/>
    </row>
    <row r="227" spans="1:27" ht="31.5" hidden="1" outlineLevel="7" x14ac:dyDescent="0.2">
      <c r="A227" s="13" t="s">
        <v>35</v>
      </c>
      <c r="B227" s="13" t="s">
        <v>176</v>
      </c>
      <c r="C227" s="13" t="s">
        <v>178</v>
      </c>
      <c r="D227" s="13" t="s">
        <v>11</v>
      </c>
      <c r="E227" s="18" t="s">
        <v>12</v>
      </c>
      <c r="F227" s="8">
        <v>145</v>
      </c>
      <c r="G227" s="8"/>
      <c r="H227" s="8">
        <f t="shared" ref="H227:H228" si="190">SUM(F227:G227)</f>
        <v>145</v>
      </c>
      <c r="I227" s="8"/>
      <c r="J227" s="8"/>
      <c r="K227" s="8"/>
      <c r="L227" s="8">
        <f t="shared" ref="L227:L228" si="191">SUM(H227:K227)</f>
        <v>145</v>
      </c>
      <c r="M227" s="8"/>
      <c r="N227" s="8">
        <f>SUM(L227:M227)</f>
        <v>145</v>
      </c>
      <c r="O227" s="8">
        <v>145</v>
      </c>
      <c r="P227" s="8"/>
      <c r="Q227" s="8">
        <f t="shared" ref="Q227:Q228" si="192">SUM(O227:P227)</f>
        <v>145</v>
      </c>
      <c r="R227" s="8"/>
      <c r="S227" s="8">
        <f t="shared" ref="S227:S228" si="193">SUM(Q227:R227)</f>
        <v>145</v>
      </c>
      <c r="T227" s="8"/>
      <c r="U227" s="8">
        <f>SUM(S227:T227)</f>
        <v>145</v>
      </c>
      <c r="V227" s="8">
        <v>145</v>
      </c>
      <c r="W227" s="8"/>
      <c r="X227" s="8">
        <f t="shared" ref="X227:X228" si="194">SUM(V227:W227)</f>
        <v>145</v>
      </c>
      <c r="Y227" s="8"/>
      <c r="Z227" s="8">
        <f t="shared" ref="Z227:Z228" si="195">SUM(X227:Y227)</f>
        <v>145</v>
      </c>
      <c r="AA227" s="82"/>
    </row>
    <row r="228" spans="1:27" ht="31.5" hidden="1" outlineLevel="7" x14ac:dyDescent="0.2">
      <c r="A228" s="13" t="s">
        <v>35</v>
      </c>
      <c r="B228" s="13" t="s">
        <v>176</v>
      </c>
      <c r="C228" s="13" t="s">
        <v>178</v>
      </c>
      <c r="D228" s="13" t="s">
        <v>92</v>
      </c>
      <c r="E228" s="18" t="s">
        <v>93</v>
      </c>
      <c r="F228" s="8">
        <v>118.3</v>
      </c>
      <c r="G228" s="8"/>
      <c r="H228" s="8">
        <f t="shared" si="190"/>
        <v>118.3</v>
      </c>
      <c r="I228" s="8"/>
      <c r="J228" s="8"/>
      <c r="K228" s="8"/>
      <c r="L228" s="8">
        <f t="shared" si="191"/>
        <v>118.3</v>
      </c>
      <c r="M228" s="8"/>
      <c r="N228" s="8">
        <f>SUM(L228:M228)</f>
        <v>118.3</v>
      </c>
      <c r="O228" s="8">
        <v>118.3</v>
      </c>
      <c r="P228" s="8"/>
      <c r="Q228" s="8">
        <f t="shared" si="192"/>
        <v>118.3</v>
      </c>
      <c r="R228" s="8"/>
      <c r="S228" s="8">
        <f t="shared" si="193"/>
        <v>118.3</v>
      </c>
      <c r="T228" s="8"/>
      <c r="U228" s="8">
        <f>SUM(S228:T228)</f>
        <v>118.3</v>
      </c>
      <c r="V228" s="8">
        <v>118.3</v>
      </c>
      <c r="W228" s="8"/>
      <c r="X228" s="8">
        <f t="shared" si="194"/>
        <v>118.3</v>
      </c>
      <c r="Y228" s="8"/>
      <c r="Z228" s="8">
        <f t="shared" si="195"/>
        <v>118.3</v>
      </c>
      <c r="AA228" s="82"/>
    </row>
    <row r="229" spans="1:27" ht="31.5" hidden="1" outlineLevel="3" x14ac:dyDescent="0.2">
      <c r="A229" s="5" t="s">
        <v>35</v>
      </c>
      <c r="B229" s="5" t="s">
        <v>176</v>
      </c>
      <c r="C229" s="5" t="s">
        <v>180</v>
      </c>
      <c r="D229" s="5"/>
      <c r="E229" s="23" t="s">
        <v>181</v>
      </c>
      <c r="F229" s="4">
        <f t="shared" ref="F229:Z231" si="196">F230</f>
        <v>485</v>
      </c>
      <c r="G229" s="4">
        <f t="shared" si="196"/>
        <v>0</v>
      </c>
      <c r="H229" s="4">
        <f t="shared" si="196"/>
        <v>485</v>
      </c>
      <c r="I229" s="4">
        <f t="shared" si="196"/>
        <v>0</v>
      </c>
      <c r="J229" s="4">
        <f t="shared" si="196"/>
        <v>0</v>
      </c>
      <c r="K229" s="4">
        <f t="shared" si="196"/>
        <v>0</v>
      </c>
      <c r="L229" s="4">
        <f t="shared" si="196"/>
        <v>485</v>
      </c>
      <c r="M229" s="4">
        <f t="shared" si="196"/>
        <v>0</v>
      </c>
      <c r="N229" s="4">
        <f t="shared" si="196"/>
        <v>485</v>
      </c>
      <c r="O229" s="4">
        <f t="shared" si="196"/>
        <v>436</v>
      </c>
      <c r="P229" s="4">
        <f t="shared" si="196"/>
        <v>0</v>
      </c>
      <c r="Q229" s="4">
        <f t="shared" si="196"/>
        <v>436</v>
      </c>
      <c r="R229" s="4">
        <f t="shared" si="196"/>
        <v>0</v>
      </c>
      <c r="S229" s="4">
        <f t="shared" si="196"/>
        <v>436</v>
      </c>
      <c r="T229" s="4">
        <f t="shared" si="196"/>
        <v>0</v>
      </c>
      <c r="U229" s="4">
        <f t="shared" si="196"/>
        <v>436</v>
      </c>
      <c r="V229" s="4">
        <f t="shared" si="196"/>
        <v>436</v>
      </c>
      <c r="W229" s="4">
        <f t="shared" si="196"/>
        <v>0</v>
      </c>
      <c r="X229" s="4">
        <f t="shared" si="196"/>
        <v>436</v>
      </c>
      <c r="Y229" s="4">
        <f t="shared" si="196"/>
        <v>0</v>
      </c>
      <c r="Z229" s="4">
        <f t="shared" si="196"/>
        <v>436</v>
      </c>
      <c r="AA229" s="82"/>
    </row>
    <row r="230" spans="1:27" ht="15.75" hidden="1" outlineLevel="4" x14ac:dyDescent="0.2">
      <c r="A230" s="5" t="s">
        <v>35</v>
      </c>
      <c r="B230" s="5" t="s">
        <v>176</v>
      </c>
      <c r="C230" s="5" t="s">
        <v>182</v>
      </c>
      <c r="D230" s="5"/>
      <c r="E230" s="23" t="s">
        <v>183</v>
      </c>
      <c r="F230" s="4">
        <f t="shared" si="196"/>
        <v>485</v>
      </c>
      <c r="G230" s="4">
        <f t="shared" si="196"/>
        <v>0</v>
      </c>
      <c r="H230" s="4">
        <f t="shared" si="196"/>
        <v>485</v>
      </c>
      <c r="I230" s="4">
        <f t="shared" si="196"/>
        <v>0</v>
      </c>
      <c r="J230" s="4">
        <f t="shared" si="196"/>
        <v>0</v>
      </c>
      <c r="K230" s="4">
        <f t="shared" si="196"/>
        <v>0</v>
      </c>
      <c r="L230" s="4">
        <f t="shared" si="196"/>
        <v>485</v>
      </c>
      <c r="M230" s="4">
        <f t="shared" si="196"/>
        <v>0</v>
      </c>
      <c r="N230" s="4">
        <f t="shared" si="196"/>
        <v>485</v>
      </c>
      <c r="O230" s="4">
        <f t="shared" si="196"/>
        <v>436</v>
      </c>
      <c r="P230" s="4">
        <f t="shared" si="196"/>
        <v>0</v>
      </c>
      <c r="Q230" s="4">
        <f t="shared" si="196"/>
        <v>436</v>
      </c>
      <c r="R230" s="4">
        <f t="shared" si="196"/>
        <v>0</v>
      </c>
      <c r="S230" s="4">
        <f t="shared" si="196"/>
        <v>436</v>
      </c>
      <c r="T230" s="4">
        <f t="shared" si="196"/>
        <v>0</v>
      </c>
      <c r="U230" s="4">
        <f t="shared" si="196"/>
        <v>436</v>
      </c>
      <c r="V230" s="4">
        <f t="shared" si="196"/>
        <v>436</v>
      </c>
      <c r="W230" s="4">
        <f t="shared" si="196"/>
        <v>0</v>
      </c>
      <c r="X230" s="4">
        <f t="shared" si="196"/>
        <v>436</v>
      </c>
      <c r="Y230" s="4">
        <f t="shared" si="196"/>
        <v>0</v>
      </c>
      <c r="Z230" s="4">
        <f t="shared" si="196"/>
        <v>436</v>
      </c>
      <c r="AA230" s="82"/>
    </row>
    <row r="231" spans="1:27" ht="15.75" hidden="1" outlineLevel="5" x14ac:dyDescent="0.2">
      <c r="A231" s="5" t="s">
        <v>35</v>
      </c>
      <c r="B231" s="5" t="s">
        <v>176</v>
      </c>
      <c r="C231" s="5" t="s">
        <v>184</v>
      </c>
      <c r="D231" s="5"/>
      <c r="E231" s="23" t="s">
        <v>185</v>
      </c>
      <c r="F231" s="4">
        <f t="shared" si="196"/>
        <v>485</v>
      </c>
      <c r="G231" s="4">
        <f t="shared" si="196"/>
        <v>0</v>
      </c>
      <c r="H231" s="4">
        <f t="shared" si="196"/>
        <v>485</v>
      </c>
      <c r="I231" s="4">
        <f t="shared" si="196"/>
        <v>0</v>
      </c>
      <c r="J231" s="4">
        <f t="shared" si="196"/>
        <v>0</v>
      </c>
      <c r="K231" s="4">
        <f t="shared" si="196"/>
        <v>0</v>
      </c>
      <c r="L231" s="4">
        <f t="shared" si="196"/>
        <v>485</v>
      </c>
      <c r="M231" s="4">
        <f t="shared" si="196"/>
        <v>0</v>
      </c>
      <c r="N231" s="4">
        <f t="shared" si="196"/>
        <v>485</v>
      </c>
      <c r="O231" s="4">
        <f t="shared" si="196"/>
        <v>436</v>
      </c>
      <c r="P231" s="4">
        <f t="shared" si="196"/>
        <v>0</v>
      </c>
      <c r="Q231" s="4">
        <f t="shared" si="196"/>
        <v>436</v>
      </c>
      <c r="R231" s="4">
        <f t="shared" si="196"/>
        <v>0</v>
      </c>
      <c r="S231" s="4">
        <f t="shared" si="196"/>
        <v>436</v>
      </c>
      <c r="T231" s="4">
        <f t="shared" si="196"/>
        <v>0</v>
      </c>
      <c r="U231" s="4">
        <f t="shared" si="196"/>
        <v>436</v>
      </c>
      <c r="V231" s="4">
        <f t="shared" si="196"/>
        <v>436</v>
      </c>
      <c r="W231" s="4">
        <f t="shared" si="196"/>
        <v>0</v>
      </c>
      <c r="X231" s="4">
        <f t="shared" si="196"/>
        <v>436</v>
      </c>
      <c r="Y231" s="4">
        <f t="shared" si="196"/>
        <v>0</v>
      </c>
      <c r="Z231" s="4">
        <f t="shared" si="196"/>
        <v>436</v>
      </c>
      <c r="AA231" s="82"/>
    </row>
    <row r="232" spans="1:27" ht="31.5" hidden="1" outlineLevel="7" x14ac:dyDescent="0.2">
      <c r="A232" s="13" t="s">
        <v>35</v>
      </c>
      <c r="B232" s="13" t="s">
        <v>176</v>
      </c>
      <c r="C232" s="13" t="s">
        <v>184</v>
      </c>
      <c r="D232" s="13" t="s">
        <v>11</v>
      </c>
      <c r="E232" s="18" t="s">
        <v>12</v>
      </c>
      <c r="F232" s="8">
        <v>485</v>
      </c>
      <c r="G232" s="8"/>
      <c r="H232" s="8">
        <f>SUM(F232:G232)</f>
        <v>485</v>
      </c>
      <c r="I232" s="8"/>
      <c r="J232" s="8"/>
      <c r="K232" s="8"/>
      <c r="L232" s="8">
        <f>SUM(H232:K232)</f>
        <v>485</v>
      </c>
      <c r="M232" s="8"/>
      <c r="N232" s="8">
        <f>SUM(L232:M232)</f>
        <v>485</v>
      </c>
      <c r="O232" s="8">
        <v>436</v>
      </c>
      <c r="P232" s="8"/>
      <c r="Q232" s="8">
        <f>SUM(O232:P232)</f>
        <v>436</v>
      </c>
      <c r="R232" s="8"/>
      <c r="S232" s="8">
        <f>SUM(Q232:R232)</f>
        <v>436</v>
      </c>
      <c r="T232" s="8"/>
      <c r="U232" s="8">
        <f>SUM(S232:T232)</f>
        <v>436</v>
      </c>
      <c r="V232" s="8">
        <v>436</v>
      </c>
      <c r="W232" s="8"/>
      <c r="X232" s="8">
        <f>SUM(V232:W232)</f>
        <v>436</v>
      </c>
      <c r="Y232" s="8"/>
      <c r="Z232" s="8">
        <f>SUM(X232:Y232)</f>
        <v>436</v>
      </c>
      <c r="AA232" s="82"/>
    </row>
    <row r="233" spans="1:27" ht="15.75" outlineLevel="1" x14ac:dyDescent="0.2">
      <c r="A233" s="5" t="s">
        <v>35</v>
      </c>
      <c r="B233" s="5" t="s">
        <v>186</v>
      </c>
      <c r="C233" s="5"/>
      <c r="D233" s="5"/>
      <c r="E233" s="23" t="s">
        <v>187</v>
      </c>
      <c r="F233" s="4">
        <f t="shared" ref="F233:Z237" si="197">F234</f>
        <v>3000</v>
      </c>
      <c r="G233" s="4">
        <f t="shared" si="197"/>
        <v>0</v>
      </c>
      <c r="H233" s="4">
        <f t="shared" si="197"/>
        <v>3000</v>
      </c>
      <c r="I233" s="4">
        <f t="shared" si="197"/>
        <v>0</v>
      </c>
      <c r="J233" s="4">
        <f t="shared" si="197"/>
        <v>2.2434799999999999</v>
      </c>
      <c r="K233" s="4">
        <f t="shared" si="197"/>
        <v>0</v>
      </c>
      <c r="L233" s="4">
        <f t="shared" si="197"/>
        <v>3002.2434800000001</v>
      </c>
      <c r="M233" s="4">
        <f t="shared" si="197"/>
        <v>41.5</v>
      </c>
      <c r="N233" s="4">
        <f t="shared" si="197"/>
        <v>3043.7434800000001</v>
      </c>
      <c r="O233" s="4">
        <f t="shared" si="197"/>
        <v>3000</v>
      </c>
      <c r="P233" s="4">
        <f t="shared" si="197"/>
        <v>0</v>
      </c>
      <c r="Q233" s="4">
        <f t="shared" si="197"/>
        <v>3000</v>
      </c>
      <c r="R233" s="4">
        <f t="shared" si="197"/>
        <v>0</v>
      </c>
      <c r="S233" s="4">
        <f t="shared" si="197"/>
        <v>3000</v>
      </c>
      <c r="T233" s="4">
        <f t="shared" si="197"/>
        <v>0</v>
      </c>
      <c r="U233" s="4">
        <f t="shared" si="197"/>
        <v>3000</v>
      </c>
      <c r="V233" s="4">
        <f t="shared" si="197"/>
        <v>3000</v>
      </c>
      <c r="W233" s="4">
        <f t="shared" si="197"/>
        <v>0</v>
      </c>
      <c r="X233" s="4">
        <f t="shared" si="197"/>
        <v>3000</v>
      </c>
      <c r="Y233" s="4">
        <f t="shared" si="197"/>
        <v>0</v>
      </c>
      <c r="Z233" s="4">
        <f t="shared" si="197"/>
        <v>3000</v>
      </c>
      <c r="AA233" s="82"/>
    </row>
    <row r="234" spans="1:27" ht="31.5" outlineLevel="2" x14ac:dyDescent="0.2">
      <c r="A234" s="5" t="s">
        <v>35</v>
      </c>
      <c r="B234" s="5" t="s">
        <v>186</v>
      </c>
      <c r="C234" s="5" t="s">
        <v>170</v>
      </c>
      <c r="D234" s="5"/>
      <c r="E234" s="23" t="s">
        <v>171</v>
      </c>
      <c r="F234" s="4">
        <f t="shared" si="197"/>
        <v>3000</v>
      </c>
      <c r="G234" s="4">
        <f t="shared" si="197"/>
        <v>0</v>
      </c>
      <c r="H234" s="4">
        <f t="shared" si="197"/>
        <v>3000</v>
      </c>
      <c r="I234" s="4">
        <f t="shared" si="197"/>
        <v>0</v>
      </c>
      <c r="J234" s="4">
        <f t="shared" si="197"/>
        <v>2.2434799999999999</v>
      </c>
      <c r="K234" s="4">
        <f t="shared" si="197"/>
        <v>0</v>
      </c>
      <c r="L234" s="4">
        <f t="shared" si="197"/>
        <v>3002.2434800000001</v>
      </c>
      <c r="M234" s="4">
        <f t="shared" si="197"/>
        <v>41.5</v>
      </c>
      <c r="N234" s="4">
        <f t="shared" si="197"/>
        <v>3043.7434800000001</v>
      </c>
      <c r="O234" s="4">
        <f t="shared" si="197"/>
        <v>3000</v>
      </c>
      <c r="P234" s="4">
        <f t="shared" si="197"/>
        <v>0</v>
      </c>
      <c r="Q234" s="4">
        <f t="shared" si="197"/>
        <v>3000</v>
      </c>
      <c r="R234" s="4">
        <f t="shared" si="197"/>
        <v>0</v>
      </c>
      <c r="S234" s="4">
        <f t="shared" si="197"/>
        <v>3000</v>
      </c>
      <c r="T234" s="4">
        <f t="shared" si="197"/>
        <v>0</v>
      </c>
      <c r="U234" s="4">
        <f t="shared" si="197"/>
        <v>3000</v>
      </c>
      <c r="V234" s="4">
        <f t="shared" si="197"/>
        <v>3000</v>
      </c>
      <c r="W234" s="4">
        <f t="shared" si="197"/>
        <v>0</v>
      </c>
      <c r="X234" s="4">
        <f t="shared" si="197"/>
        <v>3000</v>
      </c>
      <c r="Y234" s="4">
        <f t="shared" si="197"/>
        <v>0</v>
      </c>
      <c r="Z234" s="4">
        <f t="shared" si="197"/>
        <v>3000</v>
      </c>
      <c r="AA234" s="82"/>
    </row>
    <row r="235" spans="1:27" ht="47.25" outlineLevel="3" x14ac:dyDescent="0.2">
      <c r="A235" s="5" t="s">
        <v>35</v>
      </c>
      <c r="B235" s="5" t="s">
        <v>186</v>
      </c>
      <c r="C235" s="5" t="s">
        <v>188</v>
      </c>
      <c r="D235" s="5"/>
      <c r="E235" s="23" t="s">
        <v>189</v>
      </c>
      <c r="F235" s="4">
        <f t="shared" si="197"/>
        <v>3000</v>
      </c>
      <c r="G235" s="4">
        <f t="shared" si="197"/>
        <v>0</v>
      </c>
      <c r="H235" s="4">
        <f t="shared" si="197"/>
        <v>3000</v>
      </c>
      <c r="I235" s="4">
        <f t="shared" si="197"/>
        <v>0</v>
      </c>
      <c r="J235" s="4">
        <f t="shared" si="197"/>
        <v>2.2434799999999999</v>
      </c>
      <c r="K235" s="4">
        <f t="shared" si="197"/>
        <v>0</v>
      </c>
      <c r="L235" s="4">
        <f t="shared" si="197"/>
        <v>3002.2434800000001</v>
      </c>
      <c r="M235" s="4">
        <f t="shared" si="197"/>
        <v>41.5</v>
      </c>
      <c r="N235" s="4">
        <f t="shared" si="197"/>
        <v>3043.7434800000001</v>
      </c>
      <c r="O235" s="4">
        <f t="shared" si="197"/>
        <v>3000</v>
      </c>
      <c r="P235" s="4">
        <f t="shared" si="197"/>
        <v>0</v>
      </c>
      <c r="Q235" s="4">
        <f t="shared" si="197"/>
        <v>3000</v>
      </c>
      <c r="R235" s="4">
        <f t="shared" si="197"/>
        <v>0</v>
      </c>
      <c r="S235" s="4">
        <f t="shared" si="197"/>
        <v>3000</v>
      </c>
      <c r="T235" s="4">
        <f t="shared" si="197"/>
        <v>0</v>
      </c>
      <c r="U235" s="4">
        <f t="shared" si="197"/>
        <v>3000</v>
      </c>
      <c r="V235" s="4">
        <f t="shared" si="197"/>
        <v>3000</v>
      </c>
      <c r="W235" s="4">
        <f t="shared" si="197"/>
        <v>0</v>
      </c>
      <c r="X235" s="4">
        <f t="shared" si="197"/>
        <v>3000</v>
      </c>
      <c r="Y235" s="4">
        <f t="shared" si="197"/>
        <v>0</v>
      </c>
      <c r="Z235" s="4">
        <f t="shared" si="197"/>
        <v>3000</v>
      </c>
      <c r="AA235" s="82"/>
    </row>
    <row r="236" spans="1:27" ht="47.25" outlineLevel="4" x14ac:dyDescent="0.2">
      <c r="A236" s="5" t="s">
        <v>35</v>
      </c>
      <c r="B236" s="5" t="s">
        <v>186</v>
      </c>
      <c r="C236" s="5" t="s">
        <v>190</v>
      </c>
      <c r="D236" s="5"/>
      <c r="E236" s="23" t="s">
        <v>114</v>
      </c>
      <c r="F236" s="4">
        <f t="shared" si="197"/>
        <v>3000</v>
      </c>
      <c r="G236" s="4">
        <f t="shared" si="197"/>
        <v>0</v>
      </c>
      <c r="H236" s="4">
        <f t="shared" si="197"/>
        <v>3000</v>
      </c>
      <c r="I236" s="4">
        <f t="shared" si="197"/>
        <v>0</v>
      </c>
      <c r="J236" s="4">
        <f t="shared" si="197"/>
        <v>2.2434799999999999</v>
      </c>
      <c r="K236" s="4">
        <f t="shared" si="197"/>
        <v>0</v>
      </c>
      <c r="L236" s="4">
        <f t="shared" si="197"/>
        <v>3002.2434800000001</v>
      </c>
      <c r="M236" s="4">
        <f t="shared" si="197"/>
        <v>41.5</v>
      </c>
      <c r="N236" s="4">
        <f t="shared" si="197"/>
        <v>3043.7434800000001</v>
      </c>
      <c r="O236" s="4">
        <f t="shared" si="197"/>
        <v>3000</v>
      </c>
      <c r="P236" s="4">
        <f t="shared" si="197"/>
        <v>0</v>
      </c>
      <c r="Q236" s="4">
        <f t="shared" si="197"/>
        <v>3000</v>
      </c>
      <c r="R236" s="4">
        <f t="shared" si="197"/>
        <v>0</v>
      </c>
      <c r="S236" s="4">
        <f t="shared" si="197"/>
        <v>3000</v>
      </c>
      <c r="T236" s="4">
        <f t="shared" si="197"/>
        <v>0</v>
      </c>
      <c r="U236" s="4">
        <f t="shared" si="197"/>
        <v>3000</v>
      </c>
      <c r="V236" s="4">
        <f t="shared" si="197"/>
        <v>3000</v>
      </c>
      <c r="W236" s="4">
        <f t="shared" si="197"/>
        <v>0</v>
      </c>
      <c r="X236" s="4">
        <f t="shared" si="197"/>
        <v>3000</v>
      </c>
      <c r="Y236" s="4">
        <f t="shared" si="197"/>
        <v>0</v>
      </c>
      <c r="Z236" s="4">
        <f t="shared" si="197"/>
        <v>3000</v>
      </c>
      <c r="AA236" s="82"/>
    </row>
    <row r="237" spans="1:27" ht="31.5" outlineLevel="5" x14ac:dyDescent="0.2">
      <c r="A237" s="5" t="s">
        <v>35</v>
      </c>
      <c r="B237" s="5" t="s">
        <v>186</v>
      </c>
      <c r="C237" s="5" t="s">
        <v>191</v>
      </c>
      <c r="D237" s="5"/>
      <c r="E237" s="23" t="s">
        <v>192</v>
      </c>
      <c r="F237" s="4">
        <f t="shared" si="197"/>
        <v>3000</v>
      </c>
      <c r="G237" s="4">
        <f t="shared" si="197"/>
        <v>0</v>
      </c>
      <c r="H237" s="4">
        <f t="shared" si="197"/>
        <v>3000</v>
      </c>
      <c r="I237" s="4">
        <f t="shared" si="197"/>
        <v>0</v>
      </c>
      <c r="J237" s="4">
        <f t="shared" si="197"/>
        <v>2.2434799999999999</v>
      </c>
      <c r="K237" s="4">
        <f t="shared" si="197"/>
        <v>0</v>
      </c>
      <c r="L237" s="4">
        <f t="shared" si="197"/>
        <v>3002.2434800000001</v>
      </c>
      <c r="M237" s="4">
        <f t="shared" si="197"/>
        <v>41.5</v>
      </c>
      <c r="N237" s="4">
        <f t="shared" si="197"/>
        <v>3043.7434800000001</v>
      </c>
      <c r="O237" s="4">
        <f t="shared" si="197"/>
        <v>3000</v>
      </c>
      <c r="P237" s="4">
        <f t="shared" si="197"/>
        <v>0</v>
      </c>
      <c r="Q237" s="4">
        <f t="shared" si="197"/>
        <v>3000</v>
      </c>
      <c r="R237" s="4">
        <f t="shared" si="197"/>
        <v>0</v>
      </c>
      <c r="S237" s="4">
        <f t="shared" si="197"/>
        <v>3000</v>
      </c>
      <c r="T237" s="4">
        <f t="shared" si="197"/>
        <v>0</v>
      </c>
      <c r="U237" s="4">
        <f t="shared" si="197"/>
        <v>3000</v>
      </c>
      <c r="V237" s="4">
        <f t="shared" si="197"/>
        <v>3000</v>
      </c>
      <c r="W237" s="4">
        <f t="shared" si="197"/>
        <v>0</v>
      </c>
      <c r="X237" s="4">
        <f t="shared" si="197"/>
        <v>3000</v>
      </c>
      <c r="Y237" s="4">
        <f t="shared" si="197"/>
        <v>0</v>
      </c>
      <c r="Z237" s="4">
        <f t="shared" si="197"/>
        <v>3000</v>
      </c>
      <c r="AA237" s="82"/>
    </row>
    <row r="238" spans="1:27" ht="31.5" outlineLevel="7" x14ac:dyDescent="0.2">
      <c r="A238" s="13" t="s">
        <v>35</v>
      </c>
      <c r="B238" s="13" t="s">
        <v>186</v>
      </c>
      <c r="C238" s="13" t="s">
        <v>191</v>
      </c>
      <c r="D238" s="13" t="s">
        <v>11</v>
      </c>
      <c r="E238" s="18" t="s">
        <v>12</v>
      </c>
      <c r="F238" s="8">
        <v>3000</v>
      </c>
      <c r="G238" s="8"/>
      <c r="H238" s="8">
        <f>SUM(F238:G238)</f>
        <v>3000</v>
      </c>
      <c r="I238" s="8"/>
      <c r="J238" s="8">
        <v>2.2434799999999999</v>
      </c>
      <c r="K238" s="8"/>
      <c r="L238" s="8">
        <f>SUM(H238:K238)</f>
        <v>3002.2434800000001</v>
      </c>
      <c r="M238" s="8">
        <v>41.5</v>
      </c>
      <c r="N238" s="8">
        <f>SUM(L238:M238)</f>
        <v>3043.7434800000001</v>
      </c>
      <c r="O238" s="8">
        <v>3000</v>
      </c>
      <c r="P238" s="8"/>
      <c r="Q238" s="8">
        <f>SUM(O238:P238)</f>
        <v>3000</v>
      </c>
      <c r="R238" s="8"/>
      <c r="S238" s="8">
        <f>SUM(Q238:R238)</f>
        <v>3000</v>
      </c>
      <c r="T238" s="8"/>
      <c r="U238" s="8">
        <f>SUM(S238:T238)</f>
        <v>3000</v>
      </c>
      <c r="V238" s="8">
        <v>3000</v>
      </c>
      <c r="W238" s="8"/>
      <c r="X238" s="8">
        <f>SUM(V238:W238)</f>
        <v>3000</v>
      </c>
      <c r="Y238" s="8"/>
      <c r="Z238" s="8">
        <f>SUM(X238:Y238)</f>
        <v>3000</v>
      </c>
      <c r="AA238" s="82"/>
    </row>
    <row r="239" spans="1:27" ht="15.75" outlineLevel="1" x14ac:dyDescent="0.2">
      <c r="A239" s="5" t="s">
        <v>35</v>
      </c>
      <c r="B239" s="5" t="s">
        <v>193</v>
      </c>
      <c r="C239" s="5"/>
      <c r="D239" s="5"/>
      <c r="E239" s="23" t="s">
        <v>194</v>
      </c>
      <c r="F239" s="4">
        <f t="shared" ref="F239:Z240" si="198">F240</f>
        <v>256683.59999999998</v>
      </c>
      <c r="G239" s="4">
        <f t="shared" si="198"/>
        <v>0</v>
      </c>
      <c r="H239" s="4">
        <f t="shared" si="198"/>
        <v>256683.59999999998</v>
      </c>
      <c r="I239" s="4">
        <f t="shared" si="198"/>
        <v>0</v>
      </c>
      <c r="J239" s="4">
        <f t="shared" si="198"/>
        <v>68173.925080000001</v>
      </c>
      <c r="K239" s="4">
        <f t="shared" si="198"/>
        <v>0</v>
      </c>
      <c r="L239" s="4">
        <f t="shared" si="198"/>
        <v>324857.52507999999</v>
      </c>
      <c r="M239" s="164">
        <f t="shared" si="198"/>
        <v>3.3360000000000001E-2</v>
      </c>
      <c r="N239" s="4">
        <f t="shared" si="198"/>
        <v>324857.55843999999</v>
      </c>
      <c r="O239" s="4">
        <f t="shared" si="198"/>
        <v>232099.9</v>
      </c>
      <c r="P239" s="4">
        <f t="shared" si="198"/>
        <v>0</v>
      </c>
      <c r="Q239" s="4">
        <f t="shared" si="198"/>
        <v>232099.9</v>
      </c>
      <c r="R239" s="4">
        <f t="shared" si="198"/>
        <v>0</v>
      </c>
      <c r="S239" s="4">
        <f t="shared" si="198"/>
        <v>232099.9</v>
      </c>
      <c r="T239" s="4">
        <f t="shared" si="198"/>
        <v>0</v>
      </c>
      <c r="U239" s="4">
        <f t="shared" si="198"/>
        <v>232099.9</v>
      </c>
      <c r="V239" s="4">
        <f t="shared" si="198"/>
        <v>227139.6</v>
      </c>
      <c r="W239" s="4">
        <f t="shared" si="198"/>
        <v>0</v>
      </c>
      <c r="X239" s="4">
        <f t="shared" si="198"/>
        <v>227139.6</v>
      </c>
      <c r="Y239" s="4">
        <f t="shared" si="198"/>
        <v>0</v>
      </c>
      <c r="Z239" s="4">
        <f t="shared" si="198"/>
        <v>227139.6</v>
      </c>
      <c r="AA239" s="82"/>
    </row>
    <row r="240" spans="1:27" ht="31.5" outlineLevel="2" x14ac:dyDescent="0.2">
      <c r="A240" s="5" t="s">
        <v>35</v>
      </c>
      <c r="B240" s="5" t="s">
        <v>193</v>
      </c>
      <c r="C240" s="5" t="s">
        <v>170</v>
      </c>
      <c r="D240" s="5"/>
      <c r="E240" s="23" t="s">
        <v>171</v>
      </c>
      <c r="F240" s="4">
        <f t="shared" si="198"/>
        <v>256683.59999999998</v>
      </c>
      <c r="G240" s="4">
        <f t="shared" si="198"/>
        <v>0</v>
      </c>
      <c r="H240" s="4">
        <f t="shared" si="198"/>
        <v>256683.59999999998</v>
      </c>
      <c r="I240" s="4">
        <f t="shared" si="198"/>
        <v>0</v>
      </c>
      <c r="J240" s="4">
        <f t="shared" si="198"/>
        <v>68173.925080000001</v>
      </c>
      <c r="K240" s="4">
        <f t="shared" si="198"/>
        <v>0</v>
      </c>
      <c r="L240" s="4">
        <f t="shared" si="198"/>
        <v>324857.52507999999</v>
      </c>
      <c r="M240" s="164">
        <f t="shared" si="198"/>
        <v>3.3360000000000001E-2</v>
      </c>
      <c r="N240" s="4">
        <f t="shared" si="198"/>
        <v>324857.55843999999</v>
      </c>
      <c r="O240" s="4">
        <f t="shared" si="198"/>
        <v>232099.9</v>
      </c>
      <c r="P240" s="4">
        <f t="shared" si="198"/>
        <v>0</v>
      </c>
      <c r="Q240" s="4">
        <f t="shared" si="198"/>
        <v>232099.9</v>
      </c>
      <c r="R240" s="4">
        <f t="shared" si="198"/>
        <v>0</v>
      </c>
      <c r="S240" s="4">
        <f t="shared" si="198"/>
        <v>232099.9</v>
      </c>
      <c r="T240" s="4">
        <f t="shared" si="198"/>
        <v>0</v>
      </c>
      <c r="U240" s="4">
        <f t="shared" si="198"/>
        <v>232099.9</v>
      </c>
      <c r="V240" s="4">
        <f t="shared" si="198"/>
        <v>227139.6</v>
      </c>
      <c r="W240" s="4">
        <f t="shared" si="198"/>
        <v>0</v>
      </c>
      <c r="X240" s="4">
        <f t="shared" si="198"/>
        <v>227139.6</v>
      </c>
      <c r="Y240" s="4">
        <f t="shared" si="198"/>
        <v>0</v>
      </c>
      <c r="Z240" s="4">
        <f t="shared" si="198"/>
        <v>227139.6</v>
      </c>
      <c r="AA240" s="82"/>
    </row>
    <row r="241" spans="1:27" ht="31.5" outlineLevel="3" collapsed="1" x14ac:dyDescent="0.2">
      <c r="A241" s="5" t="s">
        <v>35</v>
      </c>
      <c r="B241" s="5" t="s">
        <v>193</v>
      </c>
      <c r="C241" s="5" t="s">
        <v>195</v>
      </c>
      <c r="D241" s="5"/>
      <c r="E241" s="23" t="s">
        <v>196</v>
      </c>
      <c r="F241" s="4">
        <f>F242+F245</f>
        <v>256683.59999999998</v>
      </c>
      <c r="G241" s="4">
        <f t="shared" ref="G241:Z241" si="199">G242+G245</f>
        <v>0</v>
      </c>
      <c r="H241" s="4">
        <f t="shared" si="199"/>
        <v>256683.59999999998</v>
      </c>
      <c r="I241" s="4">
        <f t="shared" si="199"/>
        <v>0</v>
      </c>
      <c r="J241" s="4">
        <f t="shared" si="199"/>
        <v>68173.925080000001</v>
      </c>
      <c r="K241" s="4">
        <f t="shared" si="199"/>
        <v>0</v>
      </c>
      <c r="L241" s="4">
        <f t="shared" si="199"/>
        <v>324857.52507999999</v>
      </c>
      <c r="M241" s="164">
        <f t="shared" si="199"/>
        <v>3.3360000000000001E-2</v>
      </c>
      <c r="N241" s="4">
        <f t="shared" si="199"/>
        <v>324857.55843999999</v>
      </c>
      <c r="O241" s="4">
        <f t="shared" si="199"/>
        <v>232099.9</v>
      </c>
      <c r="P241" s="4">
        <f t="shared" si="199"/>
        <v>0</v>
      </c>
      <c r="Q241" s="4">
        <f t="shared" si="199"/>
        <v>232099.9</v>
      </c>
      <c r="R241" s="4">
        <f t="shared" si="199"/>
        <v>0</v>
      </c>
      <c r="S241" s="4">
        <f t="shared" si="199"/>
        <v>232099.9</v>
      </c>
      <c r="T241" s="4">
        <f t="shared" si="199"/>
        <v>0</v>
      </c>
      <c r="U241" s="4">
        <f t="shared" si="199"/>
        <v>232099.9</v>
      </c>
      <c r="V241" s="4">
        <f t="shared" si="199"/>
        <v>227139.6</v>
      </c>
      <c r="W241" s="4">
        <f t="shared" si="199"/>
        <v>0</v>
      </c>
      <c r="X241" s="4">
        <f t="shared" si="199"/>
        <v>227139.6</v>
      </c>
      <c r="Y241" s="4">
        <f t="shared" si="199"/>
        <v>0</v>
      </c>
      <c r="Z241" s="4">
        <f t="shared" si="199"/>
        <v>227139.6</v>
      </c>
      <c r="AA241" s="82"/>
    </row>
    <row r="242" spans="1:27" ht="31.5" hidden="1" outlineLevel="4" x14ac:dyDescent="0.2">
      <c r="A242" s="5" t="s">
        <v>35</v>
      </c>
      <c r="B242" s="5" t="s">
        <v>193</v>
      </c>
      <c r="C242" s="5" t="s">
        <v>197</v>
      </c>
      <c r="D242" s="5"/>
      <c r="E242" s="23" t="s">
        <v>198</v>
      </c>
      <c r="F242" s="4">
        <f t="shared" ref="F242:Z243" si="200">F243</f>
        <v>178114.3</v>
      </c>
      <c r="G242" s="4">
        <f t="shared" si="200"/>
        <v>0</v>
      </c>
      <c r="H242" s="4">
        <f t="shared" si="200"/>
        <v>178114.3</v>
      </c>
      <c r="I242" s="4">
        <f t="shared" si="200"/>
        <v>0</v>
      </c>
      <c r="J242" s="4">
        <f t="shared" si="200"/>
        <v>0</v>
      </c>
      <c r="K242" s="4">
        <f t="shared" si="200"/>
        <v>0</v>
      </c>
      <c r="L242" s="4">
        <f t="shared" si="200"/>
        <v>178114.3</v>
      </c>
      <c r="M242" s="164">
        <f t="shared" si="200"/>
        <v>0</v>
      </c>
      <c r="N242" s="4">
        <f t="shared" si="200"/>
        <v>178114.3</v>
      </c>
      <c r="O242" s="4">
        <f t="shared" si="200"/>
        <v>180000</v>
      </c>
      <c r="P242" s="4">
        <f t="shared" si="200"/>
        <v>0</v>
      </c>
      <c r="Q242" s="4">
        <f t="shared" si="200"/>
        <v>180000</v>
      </c>
      <c r="R242" s="4">
        <f t="shared" si="200"/>
        <v>0</v>
      </c>
      <c r="S242" s="4">
        <f t="shared" si="200"/>
        <v>180000</v>
      </c>
      <c r="T242" s="4">
        <f t="shared" si="200"/>
        <v>0</v>
      </c>
      <c r="U242" s="4">
        <f t="shared" si="200"/>
        <v>180000</v>
      </c>
      <c r="V242" s="4">
        <f t="shared" si="200"/>
        <v>170000</v>
      </c>
      <c r="W242" s="4">
        <f t="shared" si="200"/>
        <v>0</v>
      </c>
      <c r="X242" s="4">
        <f t="shared" si="200"/>
        <v>170000</v>
      </c>
      <c r="Y242" s="4">
        <f t="shared" si="200"/>
        <v>0</v>
      </c>
      <c r="Z242" s="4">
        <f t="shared" si="200"/>
        <v>170000</v>
      </c>
      <c r="AA242" s="82"/>
    </row>
    <row r="243" spans="1:27" ht="15.75" hidden="1" outlineLevel="5" x14ac:dyDescent="0.2">
      <c r="A243" s="5" t="s">
        <v>35</v>
      </c>
      <c r="B243" s="5" t="s">
        <v>193</v>
      </c>
      <c r="C243" s="5" t="s">
        <v>199</v>
      </c>
      <c r="D243" s="5"/>
      <c r="E243" s="23" t="s">
        <v>200</v>
      </c>
      <c r="F243" s="4">
        <f t="shared" si="200"/>
        <v>178114.3</v>
      </c>
      <c r="G243" s="4">
        <f t="shared" si="200"/>
        <v>0</v>
      </c>
      <c r="H243" s="4">
        <f t="shared" si="200"/>
        <v>178114.3</v>
      </c>
      <c r="I243" s="4">
        <f t="shared" si="200"/>
        <v>0</v>
      </c>
      <c r="J243" s="4">
        <f t="shared" si="200"/>
        <v>0</v>
      </c>
      <c r="K243" s="4">
        <f t="shared" si="200"/>
        <v>0</v>
      </c>
      <c r="L243" s="4">
        <f t="shared" si="200"/>
        <v>178114.3</v>
      </c>
      <c r="M243" s="164">
        <f t="shared" si="200"/>
        <v>0</v>
      </c>
      <c r="N243" s="4">
        <f t="shared" si="200"/>
        <v>178114.3</v>
      </c>
      <c r="O243" s="4">
        <f t="shared" si="200"/>
        <v>180000</v>
      </c>
      <c r="P243" s="4">
        <f t="shared" si="200"/>
        <v>0</v>
      </c>
      <c r="Q243" s="4">
        <f t="shared" si="200"/>
        <v>180000</v>
      </c>
      <c r="R243" s="4">
        <f t="shared" si="200"/>
        <v>0</v>
      </c>
      <c r="S243" s="4">
        <f t="shared" si="200"/>
        <v>180000</v>
      </c>
      <c r="T243" s="4">
        <f t="shared" si="200"/>
        <v>0</v>
      </c>
      <c r="U243" s="4">
        <f t="shared" si="200"/>
        <v>180000</v>
      </c>
      <c r="V243" s="4">
        <f t="shared" si="200"/>
        <v>170000</v>
      </c>
      <c r="W243" s="4">
        <f t="shared" si="200"/>
        <v>0</v>
      </c>
      <c r="X243" s="4">
        <f t="shared" si="200"/>
        <v>170000</v>
      </c>
      <c r="Y243" s="4">
        <f t="shared" si="200"/>
        <v>0</v>
      </c>
      <c r="Z243" s="4">
        <f t="shared" si="200"/>
        <v>170000</v>
      </c>
      <c r="AA243" s="82"/>
    </row>
    <row r="244" spans="1:27" ht="31.5" hidden="1" outlineLevel="7" x14ac:dyDescent="0.2">
      <c r="A244" s="13" t="s">
        <v>35</v>
      </c>
      <c r="B244" s="13" t="s">
        <v>193</v>
      </c>
      <c r="C244" s="13" t="s">
        <v>199</v>
      </c>
      <c r="D244" s="13" t="s">
        <v>92</v>
      </c>
      <c r="E244" s="18" t="s">
        <v>93</v>
      </c>
      <c r="F244" s="8">
        <v>178114.3</v>
      </c>
      <c r="G244" s="8"/>
      <c r="H244" s="8">
        <f>SUM(F244:G244)</f>
        <v>178114.3</v>
      </c>
      <c r="I244" s="8"/>
      <c r="J244" s="8"/>
      <c r="K244" s="8"/>
      <c r="L244" s="8">
        <f>SUM(H244:K244)</f>
        <v>178114.3</v>
      </c>
      <c r="M244" s="51"/>
      <c r="N244" s="8">
        <f>SUM(L244:M244)</f>
        <v>178114.3</v>
      </c>
      <c r="O244" s="8">
        <v>180000</v>
      </c>
      <c r="P244" s="8"/>
      <c r="Q244" s="8">
        <f>SUM(O244:P244)</f>
        <v>180000</v>
      </c>
      <c r="R244" s="8"/>
      <c r="S244" s="8">
        <f>SUM(Q244:R244)</f>
        <v>180000</v>
      </c>
      <c r="T244" s="8"/>
      <c r="U244" s="8">
        <f>SUM(S244:T244)</f>
        <v>180000</v>
      </c>
      <c r="V244" s="8">
        <v>170000</v>
      </c>
      <c r="W244" s="8"/>
      <c r="X244" s="8">
        <f>SUM(V244:W244)</f>
        <v>170000</v>
      </c>
      <c r="Y244" s="8"/>
      <c r="Z244" s="8">
        <f>SUM(X244:Y244)</f>
        <v>170000</v>
      </c>
      <c r="AA244" s="82"/>
    </row>
    <row r="245" spans="1:27" ht="54" customHeight="1" outlineLevel="4" x14ac:dyDescent="0.2">
      <c r="A245" s="5" t="s">
        <v>35</v>
      </c>
      <c r="B245" s="5" t="s">
        <v>193</v>
      </c>
      <c r="C245" s="5" t="s">
        <v>201</v>
      </c>
      <c r="D245" s="5"/>
      <c r="E245" s="23" t="s">
        <v>606</v>
      </c>
      <c r="F245" s="4">
        <f>F249+F252</f>
        <v>78569.299999999988</v>
      </c>
      <c r="G245" s="4">
        <f t="shared" ref="G245:H245" si="201">G249+G252</f>
        <v>0</v>
      </c>
      <c r="H245" s="4">
        <f t="shared" si="201"/>
        <v>78569.299999999988</v>
      </c>
      <c r="I245" s="4">
        <f>I249+I252+I246</f>
        <v>0</v>
      </c>
      <c r="J245" s="4">
        <f t="shared" ref="J245:Z245" si="202">J249+J252+J246</f>
        <v>68173.925080000001</v>
      </c>
      <c r="K245" s="4">
        <f t="shared" si="202"/>
        <v>0</v>
      </c>
      <c r="L245" s="4">
        <f t="shared" si="202"/>
        <v>146743.22508</v>
      </c>
      <c r="M245" s="164">
        <f t="shared" si="202"/>
        <v>3.3360000000000001E-2</v>
      </c>
      <c r="N245" s="4">
        <f t="shared" si="202"/>
        <v>146743.25844000001</v>
      </c>
      <c r="O245" s="4">
        <f t="shared" si="202"/>
        <v>52099.9</v>
      </c>
      <c r="P245" s="4">
        <f t="shared" si="202"/>
        <v>0</v>
      </c>
      <c r="Q245" s="4">
        <f t="shared" si="202"/>
        <v>52099.9</v>
      </c>
      <c r="R245" s="4">
        <f t="shared" si="202"/>
        <v>0</v>
      </c>
      <c r="S245" s="4">
        <f t="shared" si="202"/>
        <v>52099.9</v>
      </c>
      <c r="T245" s="4">
        <f t="shared" si="202"/>
        <v>0</v>
      </c>
      <c r="U245" s="4">
        <f t="shared" si="202"/>
        <v>52099.9</v>
      </c>
      <c r="V245" s="4">
        <f t="shared" si="202"/>
        <v>57139.6</v>
      </c>
      <c r="W245" s="4">
        <f t="shared" si="202"/>
        <v>0</v>
      </c>
      <c r="X245" s="4">
        <f t="shared" si="202"/>
        <v>57139.6</v>
      </c>
      <c r="Y245" s="4">
        <f t="shared" si="202"/>
        <v>0</v>
      </c>
      <c r="Z245" s="4">
        <f t="shared" si="202"/>
        <v>57139.6</v>
      </c>
      <c r="AA245" s="82"/>
    </row>
    <row r="246" spans="1:27" ht="62.25" hidden="1" customHeight="1" outlineLevel="4" x14ac:dyDescent="0.2">
      <c r="A246" s="5" t="s">
        <v>35</v>
      </c>
      <c r="B246" s="5" t="s">
        <v>193</v>
      </c>
      <c r="C246" s="10" t="s">
        <v>717</v>
      </c>
      <c r="D246" s="10" t="s">
        <v>700</v>
      </c>
      <c r="E246" s="81" t="s">
        <v>772</v>
      </c>
      <c r="F246" s="4"/>
      <c r="G246" s="4"/>
      <c r="H246" s="4"/>
      <c r="I246" s="4">
        <f>I248+I247</f>
        <v>0</v>
      </c>
      <c r="J246" s="4">
        <f t="shared" ref="J246:N246" si="203">J248+J247</f>
        <v>62871.166079999995</v>
      </c>
      <c r="K246" s="4">
        <f t="shared" si="203"/>
        <v>0</v>
      </c>
      <c r="L246" s="4">
        <f t="shared" si="203"/>
        <v>62871.166079999995</v>
      </c>
      <c r="M246" s="164">
        <f t="shared" si="203"/>
        <v>0</v>
      </c>
      <c r="N246" s="4">
        <f t="shared" si="203"/>
        <v>62871.166079999995</v>
      </c>
      <c r="O246" s="4"/>
      <c r="P246" s="4"/>
      <c r="Q246" s="4"/>
      <c r="R246" s="4"/>
      <c r="S246" s="4"/>
      <c r="T246" s="4">
        <f t="shared" ref="T246:U246" si="204">T248+T247</f>
        <v>0</v>
      </c>
      <c r="U246" s="4">
        <f t="shared" si="204"/>
        <v>0</v>
      </c>
      <c r="V246" s="4"/>
      <c r="W246" s="4"/>
      <c r="X246" s="4"/>
      <c r="Y246" s="4"/>
      <c r="Z246" s="4"/>
      <c r="AA246" s="82"/>
    </row>
    <row r="247" spans="1:27" ht="57.75" hidden="1" customHeight="1" outlineLevel="4" x14ac:dyDescent="0.2">
      <c r="A247" s="13" t="s">
        <v>35</v>
      </c>
      <c r="B247" s="13" t="s">
        <v>193</v>
      </c>
      <c r="C247" s="9" t="s">
        <v>717</v>
      </c>
      <c r="D247" s="13" t="s">
        <v>724</v>
      </c>
      <c r="E247" s="18" t="s">
        <v>144</v>
      </c>
      <c r="F247" s="4"/>
      <c r="G247" s="4"/>
      <c r="H247" s="4"/>
      <c r="I247" s="4"/>
      <c r="J247" s="8">
        <v>3911.5145699999998</v>
      </c>
      <c r="K247" s="4"/>
      <c r="L247" s="8">
        <f>SUM(H247:K247)</f>
        <v>3911.5145699999998</v>
      </c>
      <c r="M247" s="164"/>
      <c r="N247" s="8">
        <f>SUM(L247:M247)</f>
        <v>3911.5145699999998</v>
      </c>
      <c r="O247" s="4"/>
      <c r="P247" s="4"/>
      <c r="Q247" s="4"/>
      <c r="R247" s="4"/>
      <c r="S247" s="4"/>
      <c r="T247" s="4"/>
      <c r="U247" s="8">
        <f>SUM(S247:T247)</f>
        <v>0</v>
      </c>
      <c r="V247" s="4"/>
      <c r="W247" s="4"/>
      <c r="X247" s="4"/>
      <c r="Y247" s="4"/>
      <c r="Z247" s="4"/>
      <c r="AA247" s="82"/>
    </row>
    <row r="248" spans="1:27" ht="33.75" hidden="1" customHeight="1" outlineLevel="4" x14ac:dyDescent="0.2">
      <c r="A248" s="13" t="s">
        <v>35</v>
      </c>
      <c r="B248" s="13" t="s">
        <v>193</v>
      </c>
      <c r="C248" s="9" t="s">
        <v>717</v>
      </c>
      <c r="D248" s="13" t="s">
        <v>92</v>
      </c>
      <c r="E248" s="18" t="s">
        <v>93</v>
      </c>
      <c r="F248" s="4"/>
      <c r="G248" s="4"/>
      <c r="H248" s="4"/>
      <c r="I248" s="8"/>
      <c r="J248" s="8">
        <f>57611.41635+1348.23516</f>
        <v>58959.651509999996</v>
      </c>
      <c r="K248" s="8"/>
      <c r="L248" s="8">
        <f>SUM(H248:K248)</f>
        <v>58959.651509999996</v>
      </c>
      <c r="M248" s="51"/>
      <c r="N248" s="8">
        <f>SUM(L248:M248)</f>
        <v>58959.651509999996</v>
      </c>
      <c r="O248" s="4"/>
      <c r="P248" s="4"/>
      <c r="Q248" s="4"/>
      <c r="R248" s="4"/>
      <c r="S248" s="4"/>
      <c r="T248" s="8"/>
      <c r="U248" s="8">
        <f>SUM(S248:T248)</f>
        <v>0</v>
      </c>
      <c r="V248" s="4"/>
      <c r="W248" s="4"/>
      <c r="X248" s="4"/>
      <c r="Y248" s="4"/>
      <c r="Z248" s="4"/>
      <c r="AA248" s="82"/>
    </row>
    <row r="249" spans="1:27" ht="63" outlineLevel="5" x14ac:dyDescent="0.2">
      <c r="A249" s="5" t="s">
        <v>35</v>
      </c>
      <c r="B249" s="5" t="s">
        <v>193</v>
      </c>
      <c r="C249" s="5" t="s">
        <v>202</v>
      </c>
      <c r="D249" s="5"/>
      <c r="E249" s="23" t="s">
        <v>565</v>
      </c>
      <c r="F249" s="4">
        <f>F251</f>
        <v>7856.9</v>
      </c>
      <c r="G249" s="4">
        <f>G251</f>
        <v>0</v>
      </c>
      <c r="H249" s="4">
        <f>H251</f>
        <v>7856.9</v>
      </c>
      <c r="I249" s="4">
        <f>I251+I250</f>
        <v>0</v>
      </c>
      <c r="J249" s="4">
        <f t="shared" ref="J249:N249" si="205">J251+J250</f>
        <v>5302.759</v>
      </c>
      <c r="K249" s="4">
        <f t="shared" si="205"/>
        <v>0</v>
      </c>
      <c r="L249" s="4">
        <f t="shared" si="205"/>
        <v>13159.659</v>
      </c>
      <c r="M249" s="164">
        <f t="shared" si="205"/>
        <v>3.3360000000000001E-2</v>
      </c>
      <c r="N249" s="4">
        <f t="shared" si="205"/>
        <v>13159.692360000001</v>
      </c>
      <c r="O249" s="4">
        <f t="shared" ref="O249:Z249" si="206">O251</f>
        <v>5210</v>
      </c>
      <c r="P249" s="4">
        <f t="shared" si="206"/>
        <v>0</v>
      </c>
      <c r="Q249" s="4">
        <f t="shared" si="206"/>
        <v>5210</v>
      </c>
      <c r="R249" s="4">
        <f t="shared" si="206"/>
        <v>0</v>
      </c>
      <c r="S249" s="4">
        <f t="shared" si="206"/>
        <v>5210</v>
      </c>
      <c r="T249" s="4">
        <f t="shared" ref="T249:U249" si="207">T251+T250</f>
        <v>0</v>
      </c>
      <c r="U249" s="4">
        <f t="shared" si="207"/>
        <v>5210</v>
      </c>
      <c r="V249" s="4">
        <f t="shared" si="206"/>
        <v>5714</v>
      </c>
      <c r="W249" s="4">
        <f t="shared" si="206"/>
        <v>0</v>
      </c>
      <c r="X249" s="4">
        <f t="shared" si="206"/>
        <v>5714</v>
      </c>
      <c r="Y249" s="4">
        <f t="shared" si="206"/>
        <v>0</v>
      </c>
      <c r="Z249" s="4">
        <f t="shared" si="206"/>
        <v>5714</v>
      </c>
      <c r="AA249" s="82"/>
    </row>
    <row r="250" spans="1:27" ht="31.5" hidden="1" outlineLevel="5" x14ac:dyDescent="0.2">
      <c r="A250" s="13" t="s">
        <v>35</v>
      </c>
      <c r="B250" s="13" t="s">
        <v>193</v>
      </c>
      <c r="C250" s="13" t="s">
        <v>202</v>
      </c>
      <c r="D250" s="13" t="s">
        <v>724</v>
      </c>
      <c r="E250" s="18" t="s">
        <v>144</v>
      </c>
      <c r="F250" s="4"/>
      <c r="G250" s="4"/>
      <c r="H250" s="4"/>
      <c r="I250" s="4"/>
      <c r="J250" s="8">
        <f>5302.759</f>
        <v>5302.759</v>
      </c>
      <c r="K250" s="4"/>
      <c r="L250" s="8">
        <f>SUM(H250:K250)</f>
        <v>5302.759</v>
      </c>
      <c r="M250" s="4"/>
      <c r="N250" s="8">
        <f>SUM(L250:M250)</f>
        <v>5302.759</v>
      </c>
      <c r="O250" s="4"/>
      <c r="P250" s="4"/>
      <c r="Q250" s="4"/>
      <c r="R250" s="4"/>
      <c r="S250" s="4"/>
      <c r="T250" s="4"/>
      <c r="U250" s="8">
        <f>SUM(S250:T250)</f>
        <v>0</v>
      </c>
      <c r="V250" s="4"/>
      <c r="W250" s="4"/>
      <c r="X250" s="4"/>
      <c r="Y250" s="4"/>
      <c r="Z250" s="4"/>
      <c r="AA250" s="82"/>
    </row>
    <row r="251" spans="1:27" ht="31.5" outlineLevel="7" x14ac:dyDescent="0.2">
      <c r="A251" s="13" t="s">
        <v>35</v>
      </c>
      <c r="B251" s="13" t="s">
        <v>193</v>
      </c>
      <c r="C251" s="13" t="s">
        <v>202</v>
      </c>
      <c r="D251" s="13" t="s">
        <v>92</v>
      </c>
      <c r="E251" s="18" t="s">
        <v>93</v>
      </c>
      <c r="F251" s="8">
        <v>7856.9</v>
      </c>
      <c r="G251" s="8"/>
      <c r="H251" s="8">
        <f>SUM(F251:G251)</f>
        <v>7856.9</v>
      </c>
      <c r="I251" s="8"/>
      <c r="J251" s="8"/>
      <c r="K251" s="8"/>
      <c r="L251" s="8">
        <f>SUM(H251:K251)</f>
        <v>7856.9</v>
      </c>
      <c r="M251" s="49">
        <v>3.3360000000000001E-2</v>
      </c>
      <c r="N251" s="49">
        <f>SUM(L251:M251)</f>
        <v>7856.93336</v>
      </c>
      <c r="O251" s="8">
        <v>5210</v>
      </c>
      <c r="P251" s="8"/>
      <c r="Q251" s="8">
        <f>SUM(O251:P251)</f>
        <v>5210</v>
      </c>
      <c r="R251" s="8"/>
      <c r="S251" s="8">
        <f>SUM(Q251:R251)</f>
        <v>5210</v>
      </c>
      <c r="T251" s="8"/>
      <c r="U251" s="8">
        <f>SUM(S251:T251)</f>
        <v>5210</v>
      </c>
      <c r="V251" s="8">
        <v>5714</v>
      </c>
      <c r="W251" s="8"/>
      <c r="X251" s="8">
        <f>SUM(V251:W251)</f>
        <v>5714</v>
      </c>
      <c r="Y251" s="8"/>
      <c r="Z251" s="8">
        <f>SUM(X251:Y251)</f>
        <v>5714</v>
      </c>
      <c r="AA251" s="82"/>
    </row>
    <row r="252" spans="1:27" s="107" customFormat="1" ht="63" hidden="1" outlineLevel="5" x14ac:dyDescent="0.2">
      <c r="A252" s="47" t="s">
        <v>35</v>
      </c>
      <c r="B252" s="47" t="s">
        <v>193</v>
      </c>
      <c r="C252" s="47" t="s">
        <v>202</v>
      </c>
      <c r="D252" s="47"/>
      <c r="E252" s="45" t="s">
        <v>580</v>
      </c>
      <c r="F252" s="20">
        <f>F253</f>
        <v>70712.399999999994</v>
      </c>
      <c r="G252" s="20">
        <f t="shared" ref="G252:Z252" si="208">G253</f>
        <v>0</v>
      </c>
      <c r="H252" s="20">
        <f t="shared" si="208"/>
        <v>70712.399999999994</v>
      </c>
      <c r="I252" s="20">
        <f t="shared" si="208"/>
        <v>0</v>
      </c>
      <c r="J252" s="20">
        <f t="shared" si="208"/>
        <v>0</v>
      </c>
      <c r="K252" s="20">
        <f t="shared" si="208"/>
        <v>0</v>
      </c>
      <c r="L252" s="20">
        <f t="shared" si="208"/>
        <v>70712.399999999994</v>
      </c>
      <c r="M252" s="20">
        <f t="shared" si="208"/>
        <v>0</v>
      </c>
      <c r="N252" s="20">
        <f t="shared" si="208"/>
        <v>70712.399999999994</v>
      </c>
      <c r="O252" s="20">
        <f t="shared" si="208"/>
        <v>46889.9</v>
      </c>
      <c r="P252" s="20">
        <f t="shared" si="208"/>
        <v>0</v>
      </c>
      <c r="Q252" s="20">
        <f t="shared" si="208"/>
        <v>46889.9</v>
      </c>
      <c r="R252" s="20">
        <f t="shared" si="208"/>
        <v>0</v>
      </c>
      <c r="S252" s="20">
        <f t="shared" si="208"/>
        <v>46889.9</v>
      </c>
      <c r="T252" s="20">
        <f t="shared" si="208"/>
        <v>0</v>
      </c>
      <c r="U252" s="20">
        <f t="shared" si="208"/>
        <v>46889.9</v>
      </c>
      <c r="V252" s="20">
        <f t="shared" si="208"/>
        <v>51425.599999999999</v>
      </c>
      <c r="W252" s="20">
        <f t="shared" si="208"/>
        <v>0</v>
      </c>
      <c r="X252" s="20">
        <f t="shared" si="208"/>
        <v>51425.599999999999</v>
      </c>
      <c r="Y252" s="20">
        <f t="shared" si="208"/>
        <v>0</v>
      </c>
      <c r="Z252" s="20">
        <f t="shared" si="208"/>
        <v>51425.599999999999</v>
      </c>
      <c r="AA252" s="82"/>
    </row>
    <row r="253" spans="1:27" s="107" customFormat="1" ht="31.5" hidden="1" outlineLevel="7" x14ac:dyDescent="0.2">
      <c r="A253" s="46" t="s">
        <v>35</v>
      </c>
      <c r="B253" s="46" t="s">
        <v>193</v>
      </c>
      <c r="C253" s="46" t="s">
        <v>202</v>
      </c>
      <c r="D253" s="46" t="s">
        <v>92</v>
      </c>
      <c r="E253" s="50" t="s">
        <v>93</v>
      </c>
      <c r="F253" s="7">
        <v>70712.399999999994</v>
      </c>
      <c r="G253" s="7"/>
      <c r="H253" s="7">
        <f>SUM(F253:G253)</f>
        <v>70712.399999999994</v>
      </c>
      <c r="I253" s="7"/>
      <c r="J253" s="7"/>
      <c r="K253" s="7"/>
      <c r="L253" s="7">
        <f>SUM(H253:K253)</f>
        <v>70712.399999999994</v>
      </c>
      <c r="M253" s="7"/>
      <c r="N253" s="7">
        <f>SUM(L253:M253)</f>
        <v>70712.399999999994</v>
      </c>
      <c r="O253" s="7">
        <v>46889.9</v>
      </c>
      <c r="P253" s="7"/>
      <c r="Q253" s="7">
        <f>SUM(O253:P253)</f>
        <v>46889.9</v>
      </c>
      <c r="R253" s="7"/>
      <c r="S253" s="7">
        <f>SUM(Q253:R253)</f>
        <v>46889.9</v>
      </c>
      <c r="T253" s="7"/>
      <c r="U253" s="7">
        <f>SUM(S253:T253)</f>
        <v>46889.9</v>
      </c>
      <c r="V253" s="7">
        <v>51425.599999999999</v>
      </c>
      <c r="W253" s="7"/>
      <c r="X253" s="7">
        <f>SUM(V253:W253)</f>
        <v>51425.599999999999</v>
      </c>
      <c r="Y253" s="7"/>
      <c r="Z253" s="7">
        <f>SUM(X253:Y253)</f>
        <v>51425.599999999999</v>
      </c>
      <c r="AA253" s="82"/>
    </row>
    <row r="254" spans="1:27" ht="15.75" outlineLevel="1" collapsed="1" x14ac:dyDescent="0.2">
      <c r="A254" s="5" t="s">
        <v>35</v>
      </c>
      <c r="B254" s="5" t="s">
        <v>203</v>
      </c>
      <c r="C254" s="5"/>
      <c r="D254" s="5"/>
      <c r="E254" s="23" t="s">
        <v>204</v>
      </c>
      <c r="F254" s="4">
        <f>F255+F260</f>
        <v>1800</v>
      </c>
      <c r="G254" s="4">
        <f t="shared" ref="G254:Z254" si="209">G255+G260</f>
        <v>-500</v>
      </c>
      <c r="H254" s="4">
        <f t="shared" si="209"/>
        <v>1300</v>
      </c>
      <c r="I254" s="4">
        <f t="shared" si="209"/>
        <v>0</v>
      </c>
      <c r="J254" s="4">
        <f t="shared" si="209"/>
        <v>0</v>
      </c>
      <c r="K254" s="4">
        <f t="shared" si="209"/>
        <v>0</v>
      </c>
      <c r="L254" s="4">
        <f t="shared" si="209"/>
        <v>1300</v>
      </c>
      <c r="M254" s="4">
        <f t="shared" si="209"/>
        <v>211</v>
      </c>
      <c r="N254" s="4">
        <f t="shared" si="209"/>
        <v>1511</v>
      </c>
      <c r="O254" s="4">
        <f t="shared" si="209"/>
        <v>1550</v>
      </c>
      <c r="P254" s="4">
        <f t="shared" si="209"/>
        <v>-600</v>
      </c>
      <c r="Q254" s="4">
        <f t="shared" si="209"/>
        <v>950</v>
      </c>
      <c r="R254" s="4">
        <f t="shared" si="209"/>
        <v>0</v>
      </c>
      <c r="S254" s="4">
        <f t="shared" si="209"/>
        <v>950</v>
      </c>
      <c r="T254" s="4">
        <f t="shared" si="209"/>
        <v>0</v>
      </c>
      <c r="U254" s="4">
        <f t="shared" si="209"/>
        <v>950</v>
      </c>
      <c r="V254" s="4">
        <f t="shared" si="209"/>
        <v>1550</v>
      </c>
      <c r="W254" s="4">
        <f t="shared" si="209"/>
        <v>-600</v>
      </c>
      <c r="X254" s="4">
        <f t="shared" si="209"/>
        <v>950</v>
      </c>
      <c r="Y254" s="4">
        <f t="shared" si="209"/>
        <v>0</v>
      </c>
      <c r="Z254" s="4">
        <f t="shared" si="209"/>
        <v>950</v>
      </c>
      <c r="AA254" s="82"/>
    </row>
    <row r="255" spans="1:27" ht="31.5" hidden="1" outlineLevel="2" x14ac:dyDescent="0.2">
      <c r="A255" s="5" t="s">
        <v>35</v>
      </c>
      <c r="B255" s="5" t="s">
        <v>203</v>
      </c>
      <c r="C255" s="5" t="s">
        <v>205</v>
      </c>
      <c r="D255" s="5"/>
      <c r="E255" s="23" t="s">
        <v>206</v>
      </c>
      <c r="F255" s="4">
        <f t="shared" ref="F255:Z258" si="210">F256</f>
        <v>800</v>
      </c>
      <c r="G255" s="4">
        <f t="shared" si="210"/>
        <v>0</v>
      </c>
      <c r="H255" s="4">
        <f t="shared" si="210"/>
        <v>800</v>
      </c>
      <c r="I255" s="4">
        <f t="shared" si="210"/>
        <v>0</v>
      </c>
      <c r="J255" s="4">
        <f t="shared" si="210"/>
        <v>0</v>
      </c>
      <c r="K255" s="4">
        <f t="shared" si="210"/>
        <v>0</v>
      </c>
      <c r="L255" s="4">
        <f t="shared" si="210"/>
        <v>800</v>
      </c>
      <c r="M255" s="4">
        <f t="shared" si="210"/>
        <v>0</v>
      </c>
      <c r="N255" s="4">
        <f t="shared" si="210"/>
        <v>800</v>
      </c>
      <c r="O255" s="4">
        <f t="shared" si="210"/>
        <v>700</v>
      </c>
      <c r="P255" s="4">
        <f t="shared" si="210"/>
        <v>0</v>
      </c>
      <c r="Q255" s="4">
        <f t="shared" si="210"/>
        <v>700</v>
      </c>
      <c r="R255" s="4">
        <f t="shared" si="210"/>
        <v>0</v>
      </c>
      <c r="S255" s="4">
        <f t="shared" si="210"/>
        <v>700</v>
      </c>
      <c r="T255" s="4">
        <f t="shared" si="210"/>
        <v>0</v>
      </c>
      <c r="U255" s="4">
        <f t="shared" si="210"/>
        <v>700</v>
      </c>
      <c r="V255" s="4">
        <f t="shared" si="210"/>
        <v>700</v>
      </c>
      <c r="W255" s="4">
        <f t="shared" si="210"/>
        <v>0</v>
      </c>
      <c r="X255" s="4">
        <f t="shared" si="210"/>
        <v>700</v>
      </c>
      <c r="Y255" s="4">
        <f t="shared" si="210"/>
        <v>0</v>
      </c>
      <c r="Z255" s="4">
        <f t="shared" si="210"/>
        <v>700</v>
      </c>
      <c r="AA255" s="82"/>
    </row>
    <row r="256" spans="1:27" ht="31.5" hidden="1" outlineLevel="3" x14ac:dyDescent="0.2">
      <c r="A256" s="5" t="s">
        <v>35</v>
      </c>
      <c r="B256" s="5" t="s">
        <v>203</v>
      </c>
      <c r="C256" s="5" t="s">
        <v>207</v>
      </c>
      <c r="D256" s="5"/>
      <c r="E256" s="23" t="s">
        <v>208</v>
      </c>
      <c r="F256" s="4">
        <f t="shared" si="210"/>
        <v>800</v>
      </c>
      <c r="G256" s="4">
        <f t="shared" si="210"/>
        <v>0</v>
      </c>
      <c r="H256" s="4">
        <f t="shared" si="210"/>
        <v>800</v>
      </c>
      <c r="I256" s="4">
        <f t="shared" si="210"/>
        <v>0</v>
      </c>
      <c r="J256" s="4">
        <f t="shared" si="210"/>
        <v>0</v>
      </c>
      <c r="K256" s="4">
        <f t="shared" si="210"/>
        <v>0</v>
      </c>
      <c r="L256" s="4">
        <f t="shared" si="210"/>
        <v>800</v>
      </c>
      <c r="M256" s="4">
        <f t="shared" si="210"/>
        <v>0</v>
      </c>
      <c r="N256" s="4">
        <f t="shared" si="210"/>
        <v>800</v>
      </c>
      <c r="O256" s="4">
        <f t="shared" si="210"/>
        <v>700</v>
      </c>
      <c r="P256" s="4">
        <f t="shared" si="210"/>
        <v>0</v>
      </c>
      <c r="Q256" s="4">
        <f t="shared" si="210"/>
        <v>700</v>
      </c>
      <c r="R256" s="4">
        <f t="shared" si="210"/>
        <v>0</v>
      </c>
      <c r="S256" s="4">
        <f t="shared" si="210"/>
        <v>700</v>
      </c>
      <c r="T256" s="4">
        <f t="shared" si="210"/>
        <v>0</v>
      </c>
      <c r="U256" s="4">
        <f t="shared" si="210"/>
        <v>700</v>
      </c>
      <c r="V256" s="4">
        <f t="shared" si="210"/>
        <v>700</v>
      </c>
      <c r="W256" s="4">
        <f t="shared" si="210"/>
        <v>0</v>
      </c>
      <c r="X256" s="4">
        <f t="shared" si="210"/>
        <v>700</v>
      </c>
      <c r="Y256" s="4">
        <f t="shared" si="210"/>
        <v>0</v>
      </c>
      <c r="Z256" s="4">
        <f t="shared" si="210"/>
        <v>700</v>
      </c>
      <c r="AA256" s="82"/>
    </row>
    <row r="257" spans="1:27" ht="47.25" hidden="1" customHeight="1" outlineLevel="4" x14ac:dyDescent="0.2">
      <c r="A257" s="5" t="s">
        <v>35</v>
      </c>
      <c r="B257" s="5" t="s">
        <v>203</v>
      </c>
      <c r="C257" s="5" t="s">
        <v>209</v>
      </c>
      <c r="D257" s="5"/>
      <c r="E257" s="23" t="s">
        <v>642</v>
      </c>
      <c r="F257" s="4">
        <f t="shared" si="210"/>
        <v>800</v>
      </c>
      <c r="G257" s="4">
        <f t="shared" si="210"/>
        <v>0</v>
      </c>
      <c r="H257" s="4">
        <f t="shared" si="210"/>
        <v>800</v>
      </c>
      <c r="I257" s="4">
        <f t="shared" si="210"/>
        <v>0</v>
      </c>
      <c r="J257" s="4">
        <f t="shared" si="210"/>
        <v>0</v>
      </c>
      <c r="K257" s="4">
        <f t="shared" si="210"/>
        <v>0</v>
      </c>
      <c r="L257" s="4">
        <f t="shared" si="210"/>
        <v>800</v>
      </c>
      <c r="M257" s="4">
        <f t="shared" si="210"/>
        <v>0</v>
      </c>
      <c r="N257" s="4">
        <f t="shared" si="210"/>
        <v>800</v>
      </c>
      <c r="O257" s="4">
        <f t="shared" si="210"/>
        <v>700</v>
      </c>
      <c r="P257" s="4">
        <f t="shared" si="210"/>
        <v>0</v>
      </c>
      <c r="Q257" s="4">
        <f t="shared" si="210"/>
        <v>700</v>
      </c>
      <c r="R257" s="4">
        <f t="shared" si="210"/>
        <v>0</v>
      </c>
      <c r="S257" s="4">
        <f t="shared" si="210"/>
        <v>700</v>
      </c>
      <c r="T257" s="4">
        <f t="shared" si="210"/>
        <v>0</v>
      </c>
      <c r="U257" s="4">
        <f t="shared" si="210"/>
        <v>700</v>
      </c>
      <c r="V257" s="4">
        <f t="shared" si="210"/>
        <v>700</v>
      </c>
      <c r="W257" s="4">
        <f t="shared" si="210"/>
        <v>0</v>
      </c>
      <c r="X257" s="4">
        <f t="shared" si="210"/>
        <v>700</v>
      </c>
      <c r="Y257" s="4">
        <f t="shared" si="210"/>
        <v>0</v>
      </c>
      <c r="Z257" s="4">
        <f t="shared" si="210"/>
        <v>700</v>
      </c>
      <c r="AA257" s="82"/>
    </row>
    <row r="258" spans="1:27" ht="23.25" hidden="1" customHeight="1" outlineLevel="5" x14ac:dyDescent="0.2">
      <c r="A258" s="5" t="s">
        <v>35</v>
      </c>
      <c r="B258" s="5" t="s">
        <v>203</v>
      </c>
      <c r="C258" s="5" t="s">
        <v>210</v>
      </c>
      <c r="D258" s="5"/>
      <c r="E258" s="23" t="s">
        <v>622</v>
      </c>
      <c r="F258" s="4">
        <f t="shared" si="210"/>
        <v>800</v>
      </c>
      <c r="G258" s="4">
        <f t="shared" si="210"/>
        <v>0</v>
      </c>
      <c r="H258" s="4">
        <f t="shared" si="210"/>
        <v>800</v>
      </c>
      <c r="I258" s="4">
        <f t="shared" si="210"/>
        <v>0</v>
      </c>
      <c r="J258" s="4">
        <f t="shared" si="210"/>
        <v>0</v>
      </c>
      <c r="K258" s="4">
        <f t="shared" si="210"/>
        <v>0</v>
      </c>
      <c r="L258" s="4">
        <f t="shared" si="210"/>
        <v>800</v>
      </c>
      <c r="M258" s="4">
        <f t="shared" si="210"/>
        <v>0</v>
      </c>
      <c r="N258" s="4">
        <f t="shared" si="210"/>
        <v>800</v>
      </c>
      <c r="O258" s="4">
        <f t="shared" si="210"/>
        <v>700</v>
      </c>
      <c r="P258" s="4">
        <f t="shared" si="210"/>
        <v>0</v>
      </c>
      <c r="Q258" s="4">
        <f t="shared" si="210"/>
        <v>700</v>
      </c>
      <c r="R258" s="4">
        <f t="shared" si="210"/>
        <v>0</v>
      </c>
      <c r="S258" s="4">
        <f t="shared" si="210"/>
        <v>700</v>
      </c>
      <c r="T258" s="4">
        <f t="shared" si="210"/>
        <v>0</v>
      </c>
      <c r="U258" s="4">
        <f t="shared" si="210"/>
        <v>700</v>
      </c>
      <c r="V258" s="4">
        <f t="shared" si="210"/>
        <v>700</v>
      </c>
      <c r="W258" s="4">
        <f t="shared" si="210"/>
        <v>0</v>
      </c>
      <c r="X258" s="4">
        <f t="shared" si="210"/>
        <v>700</v>
      </c>
      <c r="Y258" s="4">
        <f t="shared" si="210"/>
        <v>0</v>
      </c>
      <c r="Z258" s="4">
        <f t="shared" si="210"/>
        <v>700</v>
      </c>
      <c r="AA258" s="82"/>
    </row>
    <row r="259" spans="1:27" ht="31.5" hidden="1" outlineLevel="7" x14ac:dyDescent="0.2">
      <c r="A259" s="13" t="s">
        <v>35</v>
      </c>
      <c r="B259" s="13" t="s">
        <v>203</v>
      </c>
      <c r="C259" s="13" t="s">
        <v>210</v>
      </c>
      <c r="D259" s="13" t="s">
        <v>11</v>
      </c>
      <c r="E259" s="18" t="s">
        <v>12</v>
      </c>
      <c r="F259" s="8">
        <v>800</v>
      </c>
      <c r="G259" s="8"/>
      <c r="H259" s="8">
        <f>SUM(F259:G259)</f>
        <v>800</v>
      </c>
      <c r="I259" s="8"/>
      <c r="J259" s="8"/>
      <c r="K259" s="8"/>
      <c r="L259" s="8">
        <f>SUM(H259:K259)</f>
        <v>800</v>
      </c>
      <c r="M259" s="8"/>
      <c r="N259" s="8">
        <f>SUM(L259:M259)</f>
        <v>800</v>
      </c>
      <c r="O259" s="8">
        <v>700</v>
      </c>
      <c r="P259" s="8"/>
      <c r="Q259" s="8">
        <f>SUM(O259:P259)</f>
        <v>700</v>
      </c>
      <c r="R259" s="8"/>
      <c r="S259" s="8">
        <f>SUM(Q259:R259)</f>
        <v>700</v>
      </c>
      <c r="T259" s="8"/>
      <c r="U259" s="8">
        <f>SUM(S259:T259)</f>
        <v>700</v>
      </c>
      <c r="V259" s="8">
        <v>700</v>
      </c>
      <c r="W259" s="8"/>
      <c r="X259" s="8">
        <f>SUM(V259:W259)</f>
        <v>700</v>
      </c>
      <c r="Y259" s="8"/>
      <c r="Z259" s="8">
        <f>SUM(X259:Y259)</f>
        <v>700</v>
      </c>
      <c r="AA259" s="82"/>
    </row>
    <row r="260" spans="1:27" ht="31.5" outlineLevel="2" x14ac:dyDescent="0.2">
      <c r="A260" s="5" t="s">
        <v>35</v>
      </c>
      <c r="B260" s="5" t="s">
        <v>203</v>
      </c>
      <c r="C260" s="5" t="s">
        <v>158</v>
      </c>
      <c r="D260" s="5"/>
      <c r="E260" s="23" t="s">
        <v>159</v>
      </c>
      <c r="F260" s="4">
        <f>F261</f>
        <v>1000</v>
      </c>
      <c r="G260" s="4">
        <f t="shared" ref="G260:Z260" si="211">G261</f>
        <v>-500</v>
      </c>
      <c r="H260" s="4">
        <f t="shared" si="211"/>
        <v>500</v>
      </c>
      <c r="I260" s="4">
        <f t="shared" si="211"/>
        <v>0</v>
      </c>
      <c r="J260" s="4">
        <f t="shared" si="211"/>
        <v>0</v>
      </c>
      <c r="K260" s="4">
        <f t="shared" si="211"/>
        <v>0</v>
      </c>
      <c r="L260" s="4">
        <f t="shared" si="211"/>
        <v>500</v>
      </c>
      <c r="M260" s="4">
        <f t="shared" si="211"/>
        <v>211</v>
      </c>
      <c r="N260" s="4">
        <f t="shared" si="211"/>
        <v>711</v>
      </c>
      <c r="O260" s="4">
        <f t="shared" si="211"/>
        <v>850</v>
      </c>
      <c r="P260" s="4">
        <f t="shared" si="211"/>
        <v>-600</v>
      </c>
      <c r="Q260" s="4">
        <f t="shared" si="211"/>
        <v>250</v>
      </c>
      <c r="R260" s="4">
        <f t="shared" si="211"/>
        <v>0</v>
      </c>
      <c r="S260" s="4">
        <f t="shared" si="211"/>
        <v>250</v>
      </c>
      <c r="T260" s="4">
        <f t="shared" si="211"/>
        <v>0</v>
      </c>
      <c r="U260" s="4">
        <f t="shared" si="211"/>
        <v>250</v>
      </c>
      <c r="V260" s="4">
        <f t="shared" si="211"/>
        <v>850</v>
      </c>
      <c r="W260" s="4">
        <f t="shared" si="211"/>
        <v>-600</v>
      </c>
      <c r="X260" s="4">
        <f t="shared" si="211"/>
        <v>250</v>
      </c>
      <c r="Y260" s="4">
        <f t="shared" si="211"/>
        <v>0</v>
      </c>
      <c r="Z260" s="4">
        <f t="shared" si="211"/>
        <v>250</v>
      </c>
      <c r="AA260" s="82"/>
    </row>
    <row r="261" spans="1:27" ht="31.5" outlineLevel="3" x14ac:dyDescent="0.2">
      <c r="A261" s="5" t="s">
        <v>35</v>
      </c>
      <c r="B261" s="5" t="s">
        <v>203</v>
      </c>
      <c r="C261" s="5" t="s">
        <v>211</v>
      </c>
      <c r="D261" s="5"/>
      <c r="E261" s="23" t="s">
        <v>212</v>
      </c>
      <c r="F261" s="4">
        <f>F262+F267</f>
        <v>1000</v>
      </c>
      <c r="G261" s="4">
        <f t="shared" ref="G261:Z261" si="212">G262+G267</f>
        <v>-500</v>
      </c>
      <c r="H261" s="4">
        <f t="shared" si="212"/>
        <v>500</v>
      </c>
      <c r="I261" s="4">
        <f t="shared" si="212"/>
        <v>0</v>
      </c>
      <c r="J261" s="4">
        <f t="shared" si="212"/>
        <v>0</v>
      </c>
      <c r="K261" s="4">
        <f t="shared" si="212"/>
        <v>0</v>
      </c>
      <c r="L261" s="4">
        <f t="shared" si="212"/>
        <v>500</v>
      </c>
      <c r="M261" s="4">
        <f t="shared" si="212"/>
        <v>211</v>
      </c>
      <c r="N261" s="4">
        <f t="shared" si="212"/>
        <v>711</v>
      </c>
      <c r="O261" s="4">
        <f t="shared" si="212"/>
        <v>850</v>
      </c>
      <c r="P261" s="4">
        <f t="shared" si="212"/>
        <v>-600</v>
      </c>
      <c r="Q261" s="4">
        <f t="shared" si="212"/>
        <v>250</v>
      </c>
      <c r="R261" s="4">
        <f t="shared" si="212"/>
        <v>0</v>
      </c>
      <c r="S261" s="4">
        <f t="shared" si="212"/>
        <v>250</v>
      </c>
      <c r="T261" s="4">
        <f t="shared" si="212"/>
        <v>0</v>
      </c>
      <c r="U261" s="4">
        <f t="shared" si="212"/>
        <v>250</v>
      </c>
      <c r="V261" s="4">
        <f t="shared" si="212"/>
        <v>850</v>
      </c>
      <c r="W261" s="4">
        <f t="shared" si="212"/>
        <v>-600</v>
      </c>
      <c r="X261" s="4">
        <f t="shared" si="212"/>
        <v>250</v>
      </c>
      <c r="Y261" s="4">
        <f t="shared" si="212"/>
        <v>0</v>
      </c>
      <c r="Z261" s="4">
        <f t="shared" si="212"/>
        <v>250</v>
      </c>
      <c r="AA261" s="82"/>
    </row>
    <row r="262" spans="1:27" ht="31.5" outlineLevel="4" collapsed="1" x14ac:dyDescent="0.2">
      <c r="A262" s="5" t="s">
        <v>35</v>
      </c>
      <c r="B262" s="5" t="s">
        <v>203</v>
      </c>
      <c r="C262" s="5" t="s">
        <v>213</v>
      </c>
      <c r="D262" s="5"/>
      <c r="E262" s="23" t="s">
        <v>680</v>
      </c>
      <c r="F262" s="4">
        <f t="shared" ref="F262:Z263" si="213">F263</f>
        <v>700</v>
      </c>
      <c r="G262" s="4">
        <f>G263+G265</f>
        <v>-200</v>
      </c>
      <c r="H262" s="4">
        <f t="shared" ref="H262:X262" si="214">H263+H265</f>
        <v>500</v>
      </c>
      <c r="I262" s="4">
        <f t="shared" si="214"/>
        <v>0</v>
      </c>
      <c r="J262" s="4">
        <f t="shared" si="214"/>
        <v>0</v>
      </c>
      <c r="K262" s="4">
        <f>K263+K265</f>
        <v>0</v>
      </c>
      <c r="L262" s="4">
        <f t="shared" ref="L262" si="215">L263+L265</f>
        <v>500</v>
      </c>
      <c r="M262" s="4">
        <f>M263+M265</f>
        <v>211</v>
      </c>
      <c r="N262" s="4">
        <f t="shared" ref="N262" si="216">N263+N265</f>
        <v>711</v>
      </c>
      <c r="O262" s="4">
        <f t="shared" si="214"/>
        <v>600</v>
      </c>
      <c r="P262" s="4">
        <f t="shared" si="214"/>
        <v>-350</v>
      </c>
      <c r="Q262" s="4">
        <f t="shared" si="214"/>
        <v>250</v>
      </c>
      <c r="R262" s="4">
        <f>R263+R265</f>
        <v>0</v>
      </c>
      <c r="S262" s="4">
        <f t="shared" ref="S262" si="217">S263+S265</f>
        <v>250</v>
      </c>
      <c r="T262" s="4">
        <f>T263+T265</f>
        <v>0</v>
      </c>
      <c r="U262" s="4">
        <f t="shared" ref="U262" si="218">U263+U265</f>
        <v>250</v>
      </c>
      <c r="V262" s="4">
        <f t="shared" si="214"/>
        <v>600</v>
      </c>
      <c r="W262" s="4">
        <f t="shared" si="214"/>
        <v>-350</v>
      </c>
      <c r="X262" s="4">
        <f t="shared" si="214"/>
        <v>250</v>
      </c>
      <c r="Y262" s="4">
        <f>Y263+Y265</f>
        <v>0</v>
      </c>
      <c r="Z262" s="4">
        <f t="shared" ref="Z262" si="219">Z263+Z265</f>
        <v>250</v>
      </c>
      <c r="AA262" s="82"/>
    </row>
    <row r="263" spans="1:27" ht="17.25" hidden="1" customHeight="1" outlineLevel="5" x14ac:dyDescent="0.2">
      <c r="A263" s="5" t="s">
        <v>35</v>
      </c>
      <c r="B263" s="5" t="s">
        <v>203</v>
      </c>
      <c r="C263" s="5" t="s">
        <v>214</v>
      </c>
      <c r="D263" s="5"/>
      <c r="E263" s="23" t="s">
        <v>215</v>
      </c>
      <c r="F263" s="4">
        <f t="shared" si="213"/>
        <v>700</v>
      </c>
      <c r="G263" s="4">
        <f t="shared" si="213"/>
        <v>-700</v>
      </c>
      <c r="H263" s="4">
        <f t="shared" si="213"/>
        <v>0</v>
      </c>
      <c r="I263" s="4">
        <f t="shared" si="213"/>
        <v>0</v>
      </c>
      <c r="J263" s="4">
        <f t="shared" si="213"/>
        <v>0</v>
      </c>
      <c r="K263" s="4">
        <f t="shared" si="213"/>
        <v>0</v>
      </c>
      <c r="L263" s="4">
        <f t="shared" si="213"/>
        <v>0</v>
      </c>
      <c r="M263" s="4">
        <f t="shared" si="213"/>
        <v>0</v>
      </c>
      <c r="N263" s="4">
        <f t="shared" si="213"/>
        <v>0</v>
      </c>
      <c r="O263" s="4">
        <f t="shared" si="213"/>
        <v>600</v>
      </c>
      <c r="P263" s="4">
        <f t="shared" si="213"/>
        <v>-600</v>
      </c>
      <c r="Q263" s="4">
        <f t="shared" si="213"/>
        <v>0</v>
      </c>
      <c r="R263" s="4">
        <f t="shared" si="213"/>
        <v>0</v>
      </c>
      <c r="S263" s="4">
        <f t="shared" si="213"/>
        <v>0</v>
      </c>
      <c r="T263" s="4">
        <f t="shared" si="213"/>
        <v>0</v>
      </c>
      <c r="U263" s="4">
        <f t="shared" si="213"/>
        <v>0</v>
      </c>
      <c r="V263" s="4">
        <f t="shared" si="213"/>
        <v>600</v>
      </c>
      <c r="W263" s="4">
        <f t="shared" si="213"/>
        <v>-600</v>
      </c>
      <c r="X263" s="4">
        <f t="shared" si="213"/>
        <v>0</v>
      </c>
      <c r="Y263" s="4">
        <f t="shared" si="213"/>
        <v>0</v>
      </c>
      <c r="Z263" s="4">
        <f t="shared" si="213"/>
        <v>0</v>
      </c>
      <c r="AA263" s="82"/>
    </row>
    <row r="264" spans="1:27" ht="31.5" hidden="1" outlineLevel="7" x14ac:dyDescent="0.2">
      <c r="A264" s="13" t="s">
        <v>35</v>
      </c>
      <c r="B264" s="13" t="s">
        <v>203</v>
      </c>
      <c r="C264" s="13" t="s">
        <v>214</v>
      </c>
      <c r="D264" s="13" t="s">
        <v>92</v>
      </c>
      <c r="E264" s="18" t="s">
        <v>93</v>
      </c>
      <c r="F264" s="8">
        <v>700</v>
      </c>
      <c r="G264" s="8">
        <v>-700</v>
      </c>
      <c r="H264" s="8">
        <f>SUM(F264:G264)</f>
        <v>0</v>
      </c>
      <c r="I264" s="8"/>
      <c r="J264" s="8"/>
      <c r="K264" s="8"/>
      <c r="L264" s="8">
        <f>SUM(H264:K264)</f>
        <v>0</v>
      </c>
      <c r="M264" s="8"/>
      <c r="N264" s="8">
        <f>SUM(L264:M264)</f>
        <v>0</v>
      </c>
      <c r="O264" s="8">
        <v>600</v>
      </c>
      <c r="P264" s="8">
        <v>-600</v>
      </c>
      <c r="Q264" s="8">
        <f>SUM(O264:P264)</f>
        <v>0</v>
      </c>
      <c r="R264" s="8"/>
      <c r="S264" s="8">
        <f>SUM(Q264:R264)</f>
        <v>0</v>
      </c>
      <c r="T264" s="8"/>
      <c r="U264" s="8">
        <f>SUM(S264:T264)</f>
        <v>0</v>
      </c>
      <c r="V264" s="8">
        <v>600</v>
      </c>
      <c r="W264" s="8">
        <v>-600</v>
      </c>
      <c r="X264" s="8">
        <f>SUM(V264:W264)</f>
        <v>0</v>
      </c>
      <c r="Y264" s="8"/>
      <c r="Z264" s="8">
        <f>SUM(X264:Y264)</f>
        <v>0</v>
      </c>
      <c r="AA264" s="82"/>
    </row>
    <row r="265" spans="1:27" ht="15.75" outlineLevel="7" x14ac:dyDescent="0.25">
      <c r="A265" s="5" t="s">
        <v>35</v>
      </c>
      <c r="B265" s="5" t="s">
        <v>203</v>
      </c>
      <c r="C265" s="5" t="s">
        <v>679</v>
      </c>
      <c r="D265" s="5"/>
      <c r="E265" s="69" t="s">
        <v>219</v>
      </c>
      <c r="F265" s="4">
        <f t="shared" ref="F265:Z268" si="220">F266</f>
        <v>0</v>
      </c>
      <c r="G265" s="4">
        <f t="shared" si="220"/>
        <v>500</v>
      </c>
      <c r="H265" s="4">
        <f t="shared" si="220"/>
        <v>500</v>
      </c>
      <c r="I265" s="4">
        <f t="shared" si="220"/>
        <v>0</v>
      </c>
      <c r="J265" s="4">
        <f t="shared" si="220"/>
        <v>0</v>
      </c>
      <c r="K265" s="4">
        <f t="shared" si="220"/>
        <v>0</v>
      </c>
      <c r="L265" s="4">
        <f t="shared" si="220"/>
        <v>500</v>
      </c>
      <c r="M265" s="4">
        <f t="shared" si="220"/>
        <v>211</v>
      </c>
      <c r="N265" s="4">
        <f t="shared" si="220"/>
        <v>711</v>
      </c>
      <c r="O265" s="4">
        <f t="shared" si="220"/>
        <v>0</v>
      </c>
      <c r="P265" s="4">
        <f t="shared" si="220"/>
        <v>250</v>
      </c>
      <c r="Q265" s="4">
        <f t="shared" si="220"/>
        <v>250</v>
      </c>
      <c r="R265" s="4">
        <f t="shared" si="220"/>
        <v>0</v>
      </c>
      <c r="S265" s="4">
        <f t="shared" si="220"/>
        <v>250</v>
      </c>
      <c r="T265" s="4">
        <f t="shared" si="220"/>
        <v>0</v>
      </c>
      <c r="U265" s="4">
        <f t="shared" si="220"/>
        <v>250</v>
      </c>
      <c r="V265" s="4">
        <f t="shared" si="220"/>
        <v>0</v>
      </c>
      <c r="W265" s="4">
        <f t="shared" si="220"/>
        <v>250</v>
      </c>
      <c r="X265" s="4">
        <f t="shared" si="220"/>
        <v>250</v>
      </c>
      <c r="Y265" s="4">
        <f t="shared" si="220"/>
        <v>0</v>
      </c>
      <c r="Z265" s="4">
        <f t="shared" si="220"/>
        <v>250</v>
      </c>
      <c r="AA265" s="82"/>
    </row>
    <row r="266" spans="1:27" ht="15.75" outlineLevel="7" x14ac:dyDescent="0.25">
      <c r="A266" s="13" t="s">
        <v>35</v>
      </c>
      <c r="B266" s="13" t="s">
        <v>203</v>
      </c>
      <c r="C266" s="13" t="s">
        <v>679</v>
      </c>
      <c r="D266" s="13" t="s">
        <v>27</v>
      </c>
      <c r="E266" s="67" t="s">
        <v>28</v>
      </c>
      <c r="F266" s="8"/>
      <c r="G266" s="8">
        <v>500</v>
      </c>
      <c r="H266" s="8">
        <f t="shared" ref="H266" si="221">SUM(F266:G266)</f>
        <v>500</v>
      </c>
      <c r="I266" s="8"/>
      <c r="J266" s="8"/>
      <c r="K266" s="8"/>
      <c r="L266" s="8">
        <f t="shared" ref="L266" si="222">SUM(H266:K266)</f>
        <v>500</v>
      </c>
      <c r="M266" s="8">
        <v>211</v>
      </c>
      <c r="N266" s="8">
        <f>SUM(L266:M266)</f>
        <v>711</v>
      </c>
      <c r="O266" s="8"/>
      <c r="P266" s="8">
        <v>250</v>
      </c>
      <c r="Q266" s="8">
        <f t="shared" ref="Q266" si="223">SUM(O266:P266)</f>
        <v>250</v>
      </c>
      <c r="R266" s="8"/>
      <c r="S266" s="8">
        <f t="shared" ref="S266" si="224">SUM(Q266:R266)</f>
        <v>250</v>
      </c>
      <c r="T266" s="8"/>
      <c r="U266" s="8">
        <f>SUM(S266:T266)</f>
        <v>250</v>
      </c>
      <c r="V266" s="8"/>
      <c r="W266" s="8">
        <v>250</v>
      </c>
      <c r="X266" s="8">
        <f t="shared" ref="X266" si="225">SUM(V266:W266)</f>
        <v>250</v>
      </c>
      <c r="Y266" s="8"/>
      <c r="Z266" s="8">
        <f t="shared" ref="Z266" si="226">SUM(X266:Y266)</f>
        <v>250</v>
      </c>
      <c r="AA266" s="82"/>
    </row>
    <row r="267" spans="1:27" ht="31.5" hidden="1" outlineLevel="4" x14ac:dyDescent="0.25">
      <c r="A267" s="5" t="s">
        <v>35</v>
      </c>
      <c r="B267" s="5" t="s">
        <v>203</v>
      </c>
      <c r="C267" s="5" t="s">
        <v>216</v>
      </c>
      <c r="D267" s="5"/>
      <c r="E267" s="69" t="s">
        <v>217</v>
      </c>
      <c r="F267" s="4">
        <f t="shared" si="220"/>
        <v>300</v>
      </c>
      <c r="G267" s="4">
        <f t="shared" si="220"/>
        <v>-300</v>
      </c>
      <c r="H267" s="4">
        <f t="shared" si="220"/>
        <v>0</v>
      </c>
      <c r="I267" s="4">
        <f t="shared" si="220"/>
        <v>0</v>
      </c>
      <c r="J267" s="4">
        <f t="shared" si="220"/>
        <v>0</v>
      </c>
      <c r="K267" s="4">
        <f t="shared" si="220"/>
        <v>0</v>
      </c>
      <c r="L267" s="4">
        <f t="shared" si="220"/>
        <v>0</v>
      </c>
      <c r="M267" s="4">
        <f t="shared" si="220"/>
        <v>0</v>
      </c>
      <c r="N267" s="4">
        <f t="shared" si="220"/>
        <v>0</v>
      </c>
      <c r="O267" s="4">
        <f t="shared" si="220"/>
        <v>250</v>
      </c>
      <c r="P267" s="4">
        <f t="shared" si="220"/>
        <v>-250</v>
      </c>
      <c r="Q267" s="4">
        <f t="shared" si="220"/>
        <v>0</v>
      </c>
      <c r="R267" s="4">
        <f t="shared" si="220"/>
        <v>0</v>
      </c>
      <c r="S267" s="4">
        <f t="shared" si="220"/>
        <v>0</v>
      </c>
      <c r="T267" s="4">
        <f t="shared" si="220"/>
        <v>0</v>
      </c>
      <c r="U267" s="4">
        <f t="shared" si="220"/>
        <v>0</v>
      </c>
      <c r="V267" s="4">
        <f t="shared" si="220"/>
        <v>250</v>
      </c>
      <c r="W267" s="4">
        <f t="shared" si="220"/>
        <v>-250</v>
      </c>
      <c r="X267" s="4">
        <f t="shared" si="220"/>
        <v>0</v>
      </c>
      <c r="Y267" s="4">
        <f t="shared" si="220"/>
        <v>0</v>
      </c>
      <c r="Z267" s="4">
        <f t="shared" si="220"/>
        <v>0</v>
      </c>
      <c r="AA267" s="82"/>
    </row>
    <row r="268" spans="1:27" ht="15.75" hidden="1" outlineLevel="5" x14ac:dyDescent="0.25">
      <c r="A268" s="5" t="s">
        <v>35</v>
      </c>
      <c r="B268" s="5" t="s">
        <v>203</v>
      </c>
      <c r="C268" s="5" t="s">
        <v>218</v>
      </c>
      <c r="D268" s="5"/>
      <c r="E268" s="69" t="s">
        <v>219</v>
      </c>
      <c r="F268" s="4">
        <f t="shared" si="220"/>
        <v>300</v>
      </c>
      <c r="G268" s="4">
        <f t="shared" si="220"/>
        <v>-300</v>
      </c>
      <c r="H268" s="4">
        <f t="shared" si="220"/>
        <v>0</v>
      </c>
      <c r="I268" s="4">
        <f t="shared" si="220"/>
        <v>0</v>
      </c>
      <c r="J268" s="4">
        <f t="shared" si="220"/>
        <v>0</v>
      </c>
      <c r="K268" s="4">
        <f t="shared" si="220"/>
        <v>0</v>
      </c>
      <c r="L268" s="4">
        <f t="shared" si="220"/>
        <v>0</v>
      </c>
      <c r="M268" s="4">
        <f t="shared" si="220"/>
        <v>0</v>
      </c>
      <c r="N268" s="4">
        <f t="shared" si="220"/>
        <v>0</v>
      </c>
      <c r="O268" s="4">
        <f t="shared" si="220"/>
        <v>250</v>
      </c>
      <c r="P268" s="4">
        <f t="shared" si="220"/>
        <v>-250</v>
      </c>
      <c r="Q268" s="4">
        <f t="shared" si="220"/>
        <v>0</v>
      </c>
      <c r="R268" s="4">
        <f t="shared" si="220"/>
        <v>0</v>
      </c>
      <c r="S268" s="4">
        <f t="shared" si="220"/>
        <v>0</v>
      </c>
      <c r="T268" s="4">
        <f t="shared" si="220"/>
        <v>0</v>
      </c>
      <c r="U268" s="4">
        <f t="shared" si="220"/>
        <v>0</v>
      </c>
      <c r="V268" s="4">
        <f t="shared" si="220"/>
        <v>250</v>
      </c>
      <c r="W268" s="4">
        <f t="shared" si="220"/>
        <v>-250</v>
      </c>
      <c r="X268" s="4">
        <f t="shared" si="220"/>
        <v>0</v>
      </c>
      <c r="Y268" s="4">
        <f t="shared" si="220"/>
        <v>0</v>
      </c>
      <c r="Z268" s="4">
        <f t="shared" si="220"/>
        <v>0</v>
      </c>
      <c r="AA268" s="82"/>
    </row>
    <row r="269" spans="1:27" ht="15.75" hidden="1" outlineLevel="7" x14ac:dyDescent="0.25">
      <c r="A269" s="13" t="s">
        <v>35</v>
      </c>
      <c r="B269" s="13" t="s">
        <v>203</v>
      </c>
      <c r="C269" s="13" t="s">
        <v>218</v>
      </c>
      <c r="D269" s="13" t="s">
        <v>27</v>
      </c>
      <c r="E269" s="67" t="s">
        <v>28</v>
      </c>
      <c r="F269" s="8">
        <v>300</v>
      </c>
      <c r="G269" s="8">
        <v>-300</v>
      </c>
      <c r="H269" s="8">
        <f t="shared" ref="H269" si="227">SUM(F269:G269)</f>
        <v>0</v>
      </c>
      <c r="I269" s="8"/>
      <c r="J269" s="8"/>
      <c r="K269" s="8"/>
      <c r="L269" s="8">
        <f t="shared" ref="L269" si="228">SUM(H269:K269)</f>
        <v>0</v>
      </c>
      <c r="M269" s="8"/>
      <c r="N269" s="8">
        <f>SUM(L269:M269)</f>
        <v>0</v>
      </c>
      <c r="O269" s="8">
        <v>250</v>
      </c>
      <c r="P269" s="8">
        <v>-250</v>
      </c>
      <c r="Q269" s="8">
        <f t="shared" ref="Q269" si="229">SUM(O269:P269)</f>
        <v>0</v>
      </c>
      <c r="R269" s="8"/>
      <c r="S269" s="8">
        <f t="shared" ref="S269" si="230">SUM(Q269:R269)</f>
        <v>0</v>
      </c>
      <c r="T269" s="8"/>
      <c r="U269" s="8">
        <f>SUM(S269:T269)</f>
        <v>0</v>
      </c>
      <c r="V269" s="8">
        <v>250</v>
      </c>
      <c r="W269" s="8">
        <v>-250</v>
      </c>
      <c r="X269" s="8">
        <f t="shared" ref="X269" si="231">SUM(V269:W269)</f>
        <v>0</v>
      </c>
      <c r="Y269" s="8"/>
      <c r="Z269" s="8">
        <f t="shared" ref="Z269" si="232">SUM(X269:Y269)</f>
        <v>0</v>
      </c>
      <c r="AA269" s="82"/>
    </row>
    <row r="270" spans="1:27" ht="15.75" outlineLevel="7" x14ac:dyDescent="0.2">
      <c r="A270" s="5" t="s">
        <v>35</v>
      </c>
      <c r="B270" s="5" t="s">
        <v>566</v>
      </c>
      <c r="C270" s="13"/>
      <c r="D270" s="13"/>
      <c r="E270" s="14" t="s">
        <v>546</v>
      </c>
      <c r="F270" s="4" t="e">
        <f>F271+F298+F318+#REF!</f>
        <v>#REF!</v>
      </c>
      <c r="G270" s="4" t="e">
        <f>G271+G298+G318+#REF!</f>
        <v>#REF!</v>
      </c>
      <c r="H270" s="4">
        <f t="shared" ref="H270:Z270" si="233">H271+H298+H318+H369</f>
        <v>520124.29527</v>
      </c>
      <c r="I270" s="4">
        <f t="shared" si="233"/>
        <v>734.69673999999998</v>
      </c>
      <c r="J270" s="4">
        <f t="shared" si="233"/>
        <v>16884.78845</v>
      </c>
      <c r="K270" s="4">
        <f t="shared" si="233"/>
        <v>255.99964</v>
      </c>
      <c r="L270" s="4">
        <f t="shared" si="233"/>
        <v>537999.78009999997</v>
      </c>
      <c r="M270" s="4">
        <f t="shared" si="233"/>
        <v>41508.500740000003</v>
      </c>
      <c r="N270" s="4">
        <f t="shared" si="233"/>
        <v>579508.28084000002</v>
      </c>
      <c r="O270" s="4">
        <f t="shared" si="233"/>
        <v>443230.69999999995</v>
      </c>
      <c r="P270" s="4">
        <f t="shared" si="233"/>
        <v>-4777.5</v>
      </c>
      <c r="Q270" s="4">
        <f t="shared" si="233"/>
        <v>438453.19999999995</v>
      </c>
      <c r="R270" s="4">
        <f t="shared" si="233"/>
        <v>-1.7840000000000002E-2</v>
      </c>
      <c r="S270" s="4">
        <f t="shared" si="233"/>
        <v>438453.18215999997</v>
      </c>
      <c r="T270" s="4">
        <f t="shared" si="233"/>
        <v>0</v>
      </c>
      <c r="U270" s="4">
        <f t="shared" si="233"/>
        <v>438453.18215999997</v>
      </c>
      <c r="V270" s="4">
        <f t="shared" si="233"/>
        <v>255740.75</v>
      </c>
      <c r="W270" s="4">
        <f t="shared" si="233"/>
        <v>0</v>
      </c>
      <c r="X270" s="4">
        <f t="shared" si="233"/>
        <v>255740.75</v>
      </c>
      <c r="Y270" s="4">
        <f t="shared" si="233"/>
        <v>-666.70284000000004</v>
      </c>
      <c r="Z270" s="4">
        <f t="shared" si="233"/>
        <v>255074.04716000002</v>
      </c>
      <c r="AA270" s="82"/>
    </row>
    <row r="271" spans="1:27" ht="15.75" outlineLevel="1" x14ac:dyDescent="0.2">
      <c r="A271" s="5" t="s">
        <v>35</v>
      </c>
      <c r="B271" s="5" t="s">
        <v>220</v>
      </c>
      <c r="C271" s="5"/>
      <c r="D271" s="5"/>
      <c r="E271" s="23" t="s">
        <v>221</v>
      </c>
      <c r="F271" s="4">
        <f>F272</f>
        <v>304164.29527</v>
      </c>
      <c r="G271" s="4">
        <f t="shared" ref="G271:Z271" si="234">G272</f>
        <v>-9717.7000000000007</v>
      </c>
      <c r="H271" s="4">
        <f t="shared" si="234"/>
        <v>294446.59526999999</v>
      </c>
      <c r="I271" s="4">
        <f t="shared" si="234"/>
        <v>2.01E-2</v>
      </c>
      <c r="J271" s="4">
        <f t="shared" si="234"/>
        <v>5885.4419600000001</v>
      </c>
      <c r="K271" s="4">
        <f t="shared" si="234"/>
        <v>0.51639000000000002</v>
      </c>
      <c r="L271" s="4">
        <f t="shared" si="234"/>
        <v>300332.57371999999</v>
      </c>
      <c r="M271" s="4">
        <f t="shared" si="234"/>
        <v>23465.622900000002</v>
      </c>
      <c r="N271" s="4">
        <f t="shared" si="234"/>
        <v>323798.19662</v>
      </c>
      <c r="O271" s="4">
        <f t="shared" si="234"/>
        <v>232965.3</v>
      </c>
      <c r="P271" s="4">
        <f t="shared" si="234"/>
        <v>-4777.5</v>
      </c>
      <c r="Q271" s="4">
        <f t="shared" si="234"/>
        <v>228187.8</v>
      </c>
      <c r="R271" s="4">
        <f t="shared" si="234"/>
        <v>0</v>
      </c>
      <c r="S271" s="4">
        <f t="shared" si="234"/>
        <v>228187.8</v>
      </c>
      <c r="T271" s="4">
        <f t="shared" si="234"/>
        <v>0</v>
      </c>
      <c r="U271" s="4">
        <f t="shared" si="234"/>
        <v>228187.8</v>
      </c>
      <c r="V271" s="4">
        <f t="shared" si="234"/>
        <v>43666.25</v>
      </c>
      <c r="W271" s="4">
        <f t="shared" si="234"/>
        <v>0</v>
      </c>
      <c r="X271" s="4">
        <f t="shared" si="234"/>
        <v>43666.25</v>
      </c>
      <c r="Y271" s="4">
        <f t="shared" si="234"/>
        <v>0</v>
      </c>
      <c r="Z271" s="4">
        <f t="shared" si="234"/>
        <v>43666.25</v>
      </c>
      <c r="AA271" s="82"/>
    </row>
    <row r="272" spans="1:27" ht="31.5" outlineLevel="2" collapsed="1" x14ac:dyDescent="0.2">
      <c r="A272" s="5" t="s">
        <v>35</v>
      </c>
      <c r="B272" s="5" t="s">
        <v>220</v>
      </c>
      <c r="C272" s="5" t="s">
        <v>170</v>
      </c>
      <c r="D272" s="5"/>
      <c r="E272" s="23" t="s">
        <v>171</v>
      </c>
      <c r="F272" s="4">
        <f>F273+F279</f>
        <v>304164.29527</v>
      </c>
      <c r="G272" s="4">
        <f t="shared" ref="G272:Z272" si="235">G273+G279</f>
        <v>-9717.7000000000007</v>
      </c>
      <c r="H272" s="4">
        <f t="shared" si="235"/>
        <v>294446.59526999999</v>
      </c>
      <c r="I272" s="4">
        <f t="shared" si="235"/>
        <v>2.01E-2</v>
      </c>
      <c r="J272" s="4">
        <f t="shared" si="235"/>
        <v>5885.4419600000001</v>
      </c>
      <c r="K272" s="4">
        <f t="shared" si="235"/>
        <v>0.51639000000000002</v>
      </c>
      <c r="L272" s="4">
        <f t="shared" si="235"/>
        <v>300332.57371999999</v>
      </c>
      <c r="M272" s="4">
        <f t="shared" si="235"/>
        <v>23465.622900000002</v>
      </c>
      <c r="N272" s="4">
        <f t="shared" si="235"/>
        <v>323798.19662</v>
      </c>
      <c r="O272" s="4">
        <f t="shared" si="235"/>
        <v>232965.3</v>
      </c>
      <c r="P272" s="4">
        <f t="shared" si="235"/>
        <v>-4777.5</v>
      </c>
      <c r="Q272" s="4">
        <f t="shared" si="235"/>
        <v>228187.8</v>
      </c>
      <c r="R272" s="4">
        <f t="shared" si="235"/>
        <v>0</v>
      </c>
      <c r="S272" s="4">
        <f t="shared" si="235"/>
        <v>228187.8</v>
      </c>
      <c r="T272" s="4">
        <f t="shared" si="235"/>
        <v>0</v>
      </c>
      <c r="U272" s="4">
        <f t="shared" si="235"/>
        <v>228187.8</v>
      </c>
      <c r="V272" s="4">
        <f t="shared" si="235"/>
        <v>43666.25</v>
      </c>
      <c r="W272" s="4">
        <f t="shared" si="235"/>
        <v>0</v>
      </c>
      <c r="X272" s="4">
        <f t="shared" si="235"/>
        <v>43666.25</v>
      </c>
      <c r="Y272" s="4">
        <f t="shared" si="235"/>
        <v>0</v>
      </c>
      <c r="Z272" s="4">
        <f t="shared" si="235"/>
        <v>43666.25</v>
      </c>
      <c r="AA272" s="82"/>
    </row>
    <row r="273" spans="1:27" ht="15.75" hidden="1" outlineLevel="3" x14ac:dyDescent="0.2">
      <c r="A273" s="5" t="s">
        <v>35</v>
      </c>
      <c r="B273" s="5" t="s">
        <v>220</v>
      </c>
      <c r="C273" s="5" t="s">
        <v>172</v>
      </c>
      <c r="D273" s="5"/>
      <c r="E273" s="23" t="s">
        <v>604</v>
      </c>
      <c r="F273" s="4">
        <f t="shared" ref="F273:Z277" si="236">F274</f>
        <v>551.1</v>
      </c>
      <c r="G273" s="4">
        <f t="shared" si="236"/>
        <v>0</v>
      </c>
      <c r="H273" s="4">
        <f t="shared" si="236"/>
        <v>551.1</v>
      </c>
      <c r="I273" s="4">
        <f t="shared" si="236"/>
        <v>2.01E-2</v>
      </c>
      <c r="J273" s="4">
        <f t="shared" si="236"/>
        <v>0</v>
      </c>
      <c r="K273" s="4">
        <f t="shared" si="236"/>
        <v>0.51639000000000002</v>
      </c>
      <c r="L273" s="4">
        <f t="shared" si="236"/>
        <v>551.63648999999998</v>
      </c>
      <c r="M273" s="4">
        <f t="shared" si="236"/>
        <v>0</v>
      </c>
      <c r="N273" s="4">
        <f t="shared" si="236"/>
        <v>551.63648999999998</v>
      </c>
      <c r="O273" s="4">
        <f t="shared" si="236"/>
        <v>0</v>
      </c>
      <c r="P273" s="4">
        <f t="shared" si="236"/>
        <v>0</v>
      </c>
      <c r="Q273" s="4"/>
      <c r="R273" s="4">
        <f t="shared" si="236"/>
        <v>0</v>
      </c>
      <c r="S273" s="4"/>
      <c r="T273" s="4">
        <f t="shared" si="236"/>
        <v>0</v>
      </c>
      <c r="U273" s="4">
        <f t="shared" si="236"/>
        <v>0</v>
      </c>
      <c r="V273" s="4">
        <f t="shared" si="236"/>
        <v>0</v>
      </c>
      <c r="W273" s="4">
        <f t="shared" si="236"/>
        <v>0</v>
      </c>
      <c r="X273" s="4"/>
      <c r="Y273" s="4">
        <f t="shared" si="236"/>
        <v>0</v>
      </c>
      <c r="Z273" s="4"/>
      <c r="AA273" s="82"/>
    </row>
    <row r="274" spans="1:27" ht="31.5" hidden="1" outlineLevel="4" x14ac:dyDescent="0.2">
      <c r="A274" s="5" t="s">
        <v>35</v>
      </c>
      <c r="B274" s="5" t="s">
        <v>220</v>
      </c>
      <c r="C274" s="5" t="s">
        <v>222</v>
      </c>
      <c r="D274" s="5"/>
      <c r="E274" s="23" t="s">
        <v>223</v>
      </c>
      <c r="F274" s="4">
        <f>F275+F277</f>
        <v>551.1</v>
      </c>
      <c r="G274" s="4">
        <f t="shared" ref="G274:W274" si="237">G275+G277</f>
        <v>0</v>
      </c>
      <c r="H274" s="4">
        <f t="shared" si="237"/>
        <v>551.1</v>
      </c>
      <c r="I274" s="4">
        <f t="shared" si="237"/>
        <v>2.01E-2</v>
      </c>
      <c r="J274" s="4">
        <f t="shared" si="237"/>
        <v>0</v>
      </c>
      <c r="K274" s="4">
        <f t="shared" si="237"/>
        <v>0.51639000000000002</v>
      </c>
      <c r="L274" s="4">
        <f t="shared" si="237"/>
        <v>551.63648999999998</v>
      </c>
      <c r="M274" s="4">
        <f t="shared" si="237"/>
        <v>0</v>
      </c>
      <c r="N274" s="4">
        <f t="shared" si="237"/>
        <v>551.63648999999998</v>
      </c>
      <c r="O274" s="4">
        <f t="shared" si="237"/>
        <v>0</v>
      </c>
      <c r="P274" s="4">
        <f t="shared" si="237"/>
        <v>0</v>
      </c>
      <c r="Q274" s="4"/>
      <c r="R274" s="4">
        <f t="shared" ref="R274" si="238">R275+R277</f>
        <v>0</v>
      </c>
      <c r="S274" s="4"/>
      <c r="T274" s="4">
        <f t="shared" ref="T274:U274" si="239">T275+T277</f>
        <v>0</v>
      </c>
      <c r="U274" s="4">
        <f t="shared" si="239"/>
        <v>0</v>
      </c>
      <c r="V274" s="4">
        <f t="shared" si="237"/>
        <v>0</v>
      </c>
      <c r="W274" s="4">
        <f t="shared" si="237"/>
        <v>0</v>
      </c>
      <c r="X274" s="4"/>
      <c r="Y274" s="4">
        <f t="shared" ref="Y274" si="240">Y275+Y277</f>
        <v>0</v>
      </c>
      <c r="Z274" s="4"/>
      <c r="AA274" s="82"/>
    </row>
    <row r="275" spans="1:27" ht="47.25" hidden="1" outlineLevel="5" x14ac:dyDescent="0.2">
      <c r="A275" s="5" t="s">
        <v>35</v>
      </c>
      <c r="B275" s="5" t="s">
        <v>220</v>
      </c>
      <c r="C275" s="5" t="s">
        <v>224</v>
      </c>
      <c r="D275" s="5"/>
      <c r="E275" s="23" t="s">
        <v>547</v>
      </c>
      <c r="F275" s="4">
        <f t="shared" si="236"/>
        <v>5</v>
      </c>
      <c r="G275" s="4">
        <f t="shared" si="236"/>
        <v>0</v>
      </c>
      <c r="H275" s="4">
        <f t="shared" si="236"/>
        <v>5</v>
      </c>
      <c r="I275" s="4">
        <f t="shared" si="236"/>
        <v>0</v>
      </c>
      <c r="J275" s="4">
        <f t="shared" si="236"/>
        <v>0</v>
      </c>
      <c r="K275" s="4">
        <f t="shared" si="236"/>
        <v>0.51639000000000002</v>
      </c>
      <c r="L275" s="4">
        <f t="shared" si="236"/>
        <v>5.5163900000000003</v>
      </c>
      <c r="M275" s="4">
        <f t="shared" si="236"/>
        <v>0</v>
      </c>
      <c r="N275" s="4">
        <f t="shared" si="236"/>
        <v>5.5163900000000003</v>
      </c>
      <c r="O275" s="4">
        <f t="shared" si="236"/>
        <v>0</v>
      </c>
      <c r="P275" s="4">
        <f t="shared" si="236"/>
        <v>0</v>
      </c>
      <c r="Q275" s="4"/>
      <c r="R275" s="4">
        <f t="shared" si="236"/>
        <v>0</v>
      </c>
      <c r="S275" s="4"/>
      <c r="T275" s="4">
        <f t="shared" si="236"/>
        <v>0</v>
      </c>
      <c r="U275" s="4">
        <f t="shared" si="236"/>
        <v>0</v>
      </c>
      <c r="V275" s="4">
        <f t="shared" si="236"/>
        <v>0</v>
      </c>
      <c r="W275" s="4">
        <f t="shared" si="236"/>
        <v>0</v>
      </c>
      <c r="X275" s="4"/>
      <c r="Y275" s="4">
        <f t="shared" si="236"/>
        <v>0</v>
      </c>
      <c r="Z275" s="4"/>
      <c r="AA275" s="82"/>
    </row>
    <row r="276" spans="1:27" ht="31.5" hidden="1" outlineLevel="7" x14ac:dyDescent="0.2">
      <c r="A276" s="13" t="s">
        <v>35</v>
      </c>
      <c r="B276" s="13" t="s">
        <v>220</v>
      </c>
      <c r="C276" s="13" t="s">
        <v>224</v>
      </c>
      <c r="D276" s="13" t="s">
        <v>92</v>
      </c>
      <c r="E276" s="18" t="s">
        <v>93</v>
      </c>
      <c r="F276" s="8">
        <v>5</v>
      </c>
      <c r="G276" s="8"/>
      <c r="H276" s="8">
        <f>SUM(F276:G276)</f>
        <v>5</v>
      </c>
      <c r="I276" s="8"/>
      <c r="J276" s="8"/>
      <c r="K276" s="8">
        <v>0.51639000000000002</v>
      </c>
      <c r="L276" s="8">
        <f>SUM(H276:K276)</f>
        <v>5.5163900000000003</v>
      </c>
      <c r="M276" s="8"/>
      <c r="N276" s="8">
        <f>SUM(L276:M276)</f>
        <v>5.5163900000000003</v>
      </c>
      <c r="O276" s="8"/>
      <c r="P276" s="8"/>
      <c r="Q276" s="8"/>
      <c r="R276" s="8"/>
      <c r="S276" s="8"/>
      <c r="T276" s="8"/>
      <c r="U276" s="8">
        <f>SUM(S276:T276)</f>
        <v>0</v>
      </c>
      <c r="V276" s="8"/>
      <c r="W276" s="8"/>
      <c r="X276" s="8"/>
      <c r="Y276" s="8"/>
      <c r="Z276" s="8"/>
      <c r="AA276" s="82"/>
    </row>
    <row r="277" spans="1:27" s="107" customFormat="1" ht="47.25" hidden="1" outlineLevel="5" x14ac:dyDescent="0.2">
      <c r="A277" s="47" t="s">
        <v>35</v>
      </c>
      <c r="B277" s="47" t="s">
        <v>220</v>
      </c>
      <c r="C277" s="47" t="s">
        <v>224</v>
      </c>
      <c r="D277" s="47"/>
      <c r="E277" s="45" t="s">
        <v>586</v>
      </c>
      <c r="F277" s="20">
        <f t="shared" si="236"/>
        <v>546.1</v>
      </c>
      <c r="G277" s="20">
        <f t="shared" si="236"/>
        <v>0</v>
      </c>
      <c r="H277" s="20">
        <f t="shared" si="236"/>
        <v>546.1</v>
      </c>
      <c r="I277" s="20">
        <f t="shared" si="236"/>
        <v>2.01E-2</v>
      </c>
      <c r="J277" s="20">
        <f t="shared" si="236"/>
        <v>0</v>
      </c>
      <c r="K277" s="20">
        <f t="shared" si="236"/>
        <v>0</v>
      </c>
      <c r="L277" s="20">
        <f t="shared" si="236"/>
        <v>546.12009999999998</v>
      </c>
      <c r="M277" s="20">
        <f t="shared" si="236"/>
        <v>0</v>
      </c>
      <c r="N277" s="20">
        <f t="shared" si="236"/>
        <v>546.12009999999998</v>
      </c>
      <c r="O277" s="20">
        <f t="shared" si="236"/>
        <v>0</v>
      </c>
      <c r="P277" s="20">
        <f t="shared" si="236"/>
        <v>0</v>
      </c>
      <c r="Q277" s="20"/>
      <c r="R277" s="20">
        <f t="shared" si="236"/>
        <v>0</v>
      </c>
      <c r="S277" s="20">
        <f t="shared" si="236"/>
        <v>0</v>
      </c>
      <c r="T277" s="20">
        <f t="shared" si="236"/>
        <v>0</v>
      </c>
      <c r="U277" s="20">
        <f t="shared" si="236"/>
        <v>0</v>
      </c>
      <c r="V277" s="20">
        <f t="shared" si="236"/>
        <v>0</v>
      </c>
      <c r="W277" s="20">
        <f t="shared" si="236"/>
        <v>0</v>
      </c>
      <c r="X277" s="20"/>
      <c r="Y277" s="20">
        <f t="shared" si="236"/>
        <v>0</v>
      </c>
      <c r="Z277" s="20">
        <f t="shared" si="236"/>
        <v>0</v>
      </c>
      <c r="AA277" s="82"/>
    </row>
    <row r="278" spans="1:27" s="107" customFormat="1" ht="31.5" hidden="1" outlineLevel="7" x14ac:dyDescent="0.2">
      <c r="A278" s="46" t="s">
        <v>35</v>
      </c>
      <c r="B278" s="46" t="s">
        <v>220</v>
      </c>
      <c r="C278" s="46" t="s">
        <v>224</v>
      </c>
      <c r="D278" s="46" t="s">
        <v>92</v>
      </c>
      <c r="E278" s="50" t="s">
        <v>93</v>
      </c>
      <c r="F278" s="7">
        <v>546.1</v>
      </c>
      <c r="G278" s="7"/>
      <c r="H278" s="7">
        <f>SUM(F278:G278)</f>
        <v>546.1</v>
      </c>
      <c r="I278" s="7">
        <v>2.01E-2</v>
      </c>
      <c r="J278" s="7"/>
      <c r="K278" s="7"/>
      <c r="L278" s="7">
        <f>SUM(H278:K278)</f>
        <v>546.12009999999998</v>
      </c>
      <c r="M278" s="7"/>
      <c r="N278" s="7">
        <f>SUM(L278:M278)</f>
        <v>546.12009999999998</v>
      </c>
      <c r="O278" s="7"/>
      <c r="P278" s="7"/>
      <c r="Q278" s="7"/>
      <c r="R278" s="7"/>
      <c r="S278" s="7">
        <f>SUM(Q278:R278)</f>
        <v>0</v>
      </c>
      <c r="T278" s="7"/>
      <c r="U278" s="7">
        <f>SUM(S278:T278)</f>
        <v>0</v>
      </c>
      <c r="V278" s="7"/>
      <c r="W278" s="7"/>
      <c r="X278" s="7"/>
      <c r="Y278" s="7"/>
      <c r="Z278" s="7">
        <f>SUM(X278:Y278)</f>
        <v>0</v>
      </c>
      <c r="AA278" s="82"/>
    </row>
    <row r="279" spans="1:27" ht="31.5" outlineLevel="3" x14ac:dyDescent="0.2">
      <c r="A279" s="5" t="s">
        <v>35</v>
      </c>
      <c r="B279" s="5" t="s">
        <v>220</v>
      </c>
      <c r="C279" s="5" t="s">
        <v>225</v>
      </c>
      <c r="D279" s="5"/>
      <c r="E279" s="23" t="s">
        <v>226</v>
      </c>
      <c r="F279" s="4">
        <f>F280+F293</f>
        <v>303613.19527000003</v>
      </c>
      <c r="G279" s="4">
        <f t="shared" ref="G279:Z279" si="241">G280+G293</f>
        <v>-9717.7000000000007</v>
      </c>
      <c r="H279" s="4">
        <f t="shared" si="241"/>
        <v>293895.49527000001</v>
      </c>
      <c r="I279" s="4">
        <f t="shared" si="241"/>
        <v>0</v>
      </c>
      <c r="J279" s="4">
        <f t="shared" si="241"/>
        <v>5885.4419600000001</v>
      </c>
      <c r="K279" s="4">
        <f t="shared" si="241"/>
        <v>0</v>
      </c>
      <c r="L279" s="4">
        <f t="shared" si="241"/>
        <v>299780.93722999998</v>
      </c>
      <c r="M279" s="4">
        <f t="shared" si="241"/>
        <v>23465.622900000002</v>
      </c>
      <c r="N279" s="4">
        <f t="shared" si="241"/>
        <v>323246.56013</v>
      </c>
      <c r="O279" s="4">
        <f t="shared" si="241"/>
        <v>232965.3</v>
      </c>
      <c r="P279" s="4">
        <f t="shared" si="241"/>
        <v>-4777.5</v>
      </c>
      <c r="Q279" s="4">
        <f t="shared" si="241"/>
        <v>228187.8</v>
      </c>
      <c r="R279" s="4">
        <f t="shared" si="241"/>
        <v>0</v>
      </c>
      <c r="S279" s="4">
        <f t="shared" si="241"/>
        <v>228187.8</v>
      </c>
      <c r="T279" s="4">
        <f t="shared" si="241"/>
        <v>0</v>
      </c>
      <c r="U279" s="4">
        <f t="shared" si="241"/>
        <v>228187.8</v>
      </c>
      <c r="V279" s="4">
        <f t="shared" si="241"/>
        <v>43666.25</v>
      </c>
      <c r="W279" s="4">
        <f t="shared" si="241"/>
        <v>0</v>
      </c>
      <c r="X279" s="4">
        <f t="shared" si="241"/>
        <v>43666.25</v>
      </c>
      <c r="Y279" s="4">
        <f t="shared" si="241"/>
        <v>0</v>
      </c>
      <c r="Z279" s="4">
        <f t="shared" si="241"/>
        <v>43666.25</v>
      </c>
      <c r="AA279" s="82"/>
    </row>
    <row r="280" spans="1:27" ht="26.25" customHeight="1" outlineLevel="4" collapsed="1" x14ac:dyDescent="0.2">
      <c r="A280" s="5" t="s">
        <v>35</v>
      </c>
      <c r="B280" s="5" t="s">
        <v>220</v>
      </c>
      <c r="C280" s="5" t="s">
        <v>227</v>
      </c>
      <c r="D280" s="5"/>
      <c r="E280" s="23" t="s">
        <v>228</v>
      </c>
      <c r="F280" s="4">
        <f>F281+F284+F287+F289+F291</f>
        <v>222958.69527</v>
      </c>
      <c r="G280" s="4">
        <f t="shared" ref="G280:N280" si="242">G281+G284+G287+G289+G291</f>
        <v>0</v>
      </c>
      <c r="H280" s="4">
        <f t="shared" si="242"/>
        <v>222958.69527</v>
      </c>
      <c r="I280" s="4">
        <f t="shared" si="242"/>
        <v>0</v>
      </c>
      <c r="J280" s="4">
        <f t="shared" si="242"/>
        <v>5885.4419600000001</v>
      </c>
      <c r="K280" s="4">
        <f t="shared" si="242"/>
        <v>0</v>
      </c>
      <c r="L280" s="4">
        <f t="shared" si="242"/>
        <v>228844.13722999999</v>
      </c>
      <c r="M280" s="4">
        <f t="shared" si="242"/>
        <v>23465.622900000002</v>
      </c>
      <c r="N280" s="4">
        <f t="shared" si="242"/>
        <v>252309.76012999998</v>
      </c>
      <c r="O280" s="4">
        <f>O281+O284+O287+O289+O291</f>
        <v>23381.3</v>
      </c>
      <c r="P280" s="4">
        <f t="shared" ref="P280:U280" si="243">P281+P284+P287+P289+P291</f>
        <v>0</v>
      </c>
      <c r="Q280" s="4">
        <f t="shared" si="243"/>
        <v>23381.3</v>
      </c>
      <c r="R280" s="4">
        <f t="shared" si="243"/>
        <v>0</v>
      </c>
      <c r="S280" s="4">
        <f t="shared" si="243"/>
        <v>23381.3</v>
      </c>
      <c r="T280" s="4">
        <f t="shared" si="243"/>
        <v>0</v>
      </c>
      <c r="U280" s="4">
        <f t="shared" si="243"/>
        <v>23381.3</v>
      </c>
      <c r="V280" s="4">
        <f>V281+V284+V287+V289+V291</f>
        <v>43666.25</v>
      </c>
      <c r="W280" s="4">
        <f t="shared" ref="W280:Z280" si="244">W281+W284+W287+W289+W291</f>
        <v>0</v>
      </c>
      <c r="X280" s="4">
        <f t="shared" si="244"/>
        <v>43666.25</v>
      </c>
      <c r="Y280" s="4">
        <f t="shared" si="244"/>
        <v>0</v>
      </c>
      <c r="Z280" s="4">
        <f t="shared" si="244"/>
        <v>43666.25</v>
      </c>
      <c r="AA280" s="82"/>
    </row>
    <row r="281" spans="1:27" ht="31.5" hidden="1" outlineLevel="5" x14ac:dyDescent="0.2">
      <c r="A281" s="5" t="s">
        <v>35</v>
      </c>
      <c r="B281" s="5" t="s">
        <v>220</v>
      </c>
      <c r="C281" s="5" t="s">
        <v>229</v>
      </c>
      <c r="D281" s="5"/>
      <c r="E281" s="23" t="s">
        <v>230</v>
      </c>
      <c r="F281" s="4">
        <f>F283</f>
        <v>2500</v>
      </c>
      <c r="G281" s="4">
        <f t="shared" ref="G281:H281" si="245">G283</f>
        <v>0</v>
      </c>
      <c r="H281" s="4">
        <f t="shared" si="245"/>
        <v>2500</v>
      </c>
      <c r="I281" s="4">
        <f>I283+I282</f>
        <v>0</v>
      </c>
      <c r="J281" s="4">
        <f t="shared" ref="J281:N281" si="246">J283+J282</f>
        <v>1697.5958600000001</v>
      </c>
      <c r="K281" s="4">
        <f t="shared" si="246"/>
        <v>0</v>
      </c>
      <c r="L281" s="4">
        <f t="shared" si="246"/>
        <v>4197.5958600000004</v>
      </c>
      <c r="M281" s="4">
        <f t="shared" si="246"/>
        <v>0</v>
      </c>
      <c r="N281" s="4">
        <f t="shared" si="246"/>
        <v>4197.5958600000004</v>
      </c>
      <c r="O281" s="4">
        <f t="shared" ref="O281:Z281" si="247">O283</f>
        <v>4300</v>
      </c>
      <c r="P281" s="4">
        <f t="shared" si="247"/>
        <v>0</v>
      </c>
      <c r="Q281" s="4">
        <f t="shared" si="247"/>
        <v>4300</v>
      </c>
      <c r="R281" s="4">
        <f t="shared" si="247"/>
        <v>0</v>
      </c>
      <c r="S281" s="4">
        <f t="shared" si="247"/>
        <v>4300</v>
      </c>
      <c r="T281" s="4">
        <f t="shared" ref="T281:U281" si="248">T283+T282</f>
        <v>0</v>
      </c>
      <c r="U281" s="4">
        <f t="shared" si="248"/>
        <v>4300</v>
      </c>
      <c r="V281" s="4">
        <f t="shared" si="247"/>
        <v>4300</v>
      </c>
      <c r="W281" s="4">
        <f t="shared" si="247"/>
        <v>0</v>
      </c>
      <c r="X281" s="4">
        <f t="shared" si="247"/>
        <v>4300</v>
      </c>
      <c r="Y281" s="4">
        <f t="shared" si="247"/>
        <v>0</v>
      </c>
      <c r="Z281" s="4">
        <f t="shared" si="247"/>
        <v>4300</v>
      </c>
      <c r="AA281" s="82"/>
    </row>
    <row r="282" spans="1:27" ht="31.5" hidden="1" outlineLevel="5" x14ac:dyDescent="0.2">
      <c r="A282" s="13" t="s">
        <v>35</v>
      </c>
      <c r="B282" s="13" t="s">
        <v>220</v>
      </c>
      <c r="C282" s="13" t="s">
        <v>229</v>
      </c>
      <c r="D282" s="13" t="s">
        <v>92</v>
      </c>
      <c r="E282" s="18" t="s">
        <v>746</v>
      </c>
      <c r="F282" s="4"/>
      <c r="G282" s="4"/>
      <c r="H282" s="4"/>
      <c r="I282" s="4"/>
      <c r="J282" s="8">
        <f>1113.94529+583.65057</f>
        <v>1697.5958600000001</v>
      </c>
      <c r="K282" s="4"/>
      <c r="L282" s="8">
        <f>SUM(H282:K282)</f>
        <v>1697.5958600000001</v>
      </c>
      <c r="M282" s="4"/>
      <c r="N282" s="8">
        <f>SUM(L282:M282)</f>
        <v>1697.5958600000001</v>
      </c>
      <c r="O282" s="4"/>
      <c r="P282" s="4"/>
      <c r="Q282" s="4"/>
      <c r="R282" s="4"/>
      <c r="S282" s="4"/>
      <c r="T282" s="4"/>
      <c r="U282" s="8">
        <f>SUM(S282:T282)</f>
        <v>0</v>
      </c>
      <c r="V282" s="4"/>
      <c r="W282" s="4"/>
      <c r="X282" s="4"/>
      <c r="Y282" s="4"/>
      <c r="Z282" s="4"/>
      <c r="AA282" s="82"/>
    </row>
    <row r="283" spans="1:27" ht="15.75" hidden="1" outlineLevel="7" x14ac:dyDescent="0.2">
      <c r="A283" s="13" t="s">
        <v>35</v>
      </c>
      <c r="B283" s="13" t="s">
        <v>220</v>
      </c>
      <c r="C283" s="13" t="s">
        <v>229</v>
      </c>
      <c r="D283" s="13" t="s">
        <v>27</v>
      </c>
      <c r="E283" s="18" t="s">
        <v>28</v>
      </c>
      <c r="F283" s="8">
        <v>2500</v>
      </c>
      <c r="G283" s="8"/>
      <c r="H283" s="8">
        <f>SUM(F283:G283)</f>
        <v>2500</v>
      </c>
      <c r="I283" s="8"/>
      <c r="J283" s="8"/>
      <c r="K283" s="8"/>
      <c r="L283" s="8">
        <f>SUM(H283:K283)</f>
        <v>2500</v>
      </c>
      <c r="M283" s="8"/>
      <c r="N283" s="8">
        <f>SUM(L283:M283)</f>
        <v>2500</v>
      </c>
      <c r="O283" s="8">
        <v>4300</v>
      </c>
      <c r="P283" s="8"/>
      <c r="Q283" s="8">
        <f>SUM(O283:P283)</f>
        <v>4300</v>
      </c>
      <c r="R283" s="8"/>
      <c r="S283" s="8">
        <f>SUM(Q283:R283)</f>
        <v>4300</v>
      </c>
      <c r="T283" s="8"/>
      <c r="U283" s="8">
        <f>SUM(S283:T283)</f>
        <v>4300</v>
      </c>
      <c r="V283" s="8">
        <v>4300</v>
      </c>
      <c r="W283" s="8"/>
      <c r="X283" s="8">
        <f>SUM(V283:W283)</f>
        <v>4300</v>
      </c>
      <c r="Y283" s="8"/>
      <c r="Z283" s="8">
        <f>SUM(X283:Y283)</f>
        <v>4300</v>
      </c>
      <c r="AA283" s="82"/>
    </row>
    <row r="284" spans="1:27" ht="15.75" hidden="1" outlineLevel="5" x14ac:dyDescent="0.2">
      <c r="A284" s="5" t="s">
        <v>35</v>
      </c>
      <c r="B284" s="5" t="s">
        <v>220</v>
      </c>
      <c r="C284" s="5" t="s">
        <v>231</v>
      </c>
      <c r="D284" s="5"/>
      <c r="E284" s="23" t="s">
        <v>643</v>
      </c>
      <c r="F284" s="4">
        <f>F285+F286</f>
        <v>5674.8</v>
      </c>
      <c r="G284" s="4">
        <f t="shared" ref="G284:Z284" si="249">G285+G286</f>
        <v>0</v>
      </c>
      <c r="H284" s="4">
        <f t="shared" si="249"/>
        <v>5674.8</v>
      </c>
      <c r="I284" s="4">
        <f t="shared" si="249"/>
        <v>0</v>
      </c>
      <c r="J284" s="4">
        <f t="shared" si="249"/>
        <v>3940.4096</v>
      </c>
      <c r="K284" s="4">
        <f t="shared" si="249"/>
        <v>0</v>
      </c>
      <c r="L284" s="4">
        <f t="shared" si="249"/>
        <v>9615.2096000000001</v>
      </c>
      <c r="M284" s="4">
        <f t="shared" si="249"/>
        <v>0</v>
      </c>
      <c r="N284" s="4">
        <f t="shared" si="249"/>
        <v>9615.2096000000001</v>
      </c>
      <c r="O284" s="4">
        <f t="shared" si="249"/>
        <v>5150</v>
      </c>
      <c r="P284" s="4">
        <f t="shared" si="249"/>
        <v>0</v>
      </c>
      <c r="Q284" s="4">
        <f t="shared" si="249"/>
        <v>5150</v>
      </c>
      <c r="R284" s="4">
        <f t="shared" si="249"/>
        <v>0</v>
      </c>
      <c r="S284" s="4">
        <f t="shared" si="249"/>
        <v>5150</v>
      </c>
      <c r="T284" s="4">
        <f t="shared" si="249"/>
        <v>0</v>
      </c>
      <c r="U284" s="4">
        <f t="shared" si="249"/>
        <v>5150</v>
      </c>
      <c r="V284" s="4">
        <f t="shared" si="249"/>
        <v>5150</v>
      </c>
      <c r="W284" s="4">
        <f t="shared" si="249"/>
        <v>0</v>
      </c>
      <c r="X284" s="4">
        <f t="shared" si="249"/>
        <v>5150</v>
      </c>
      <c r="Y284" s="4">
        <f t="shared" si="249"/>
        <v>0</v>
      </c>
      <c r="Z284" s="4">
        <f t="shared" si="249"/>
        <v>5150</v>
      </c>
      <c r="AA284" s="82"/>
    </row>
    <row r="285" spans="1:27" ht="31.5" hidden="1" outlineLevel="7" x14ac:dyDescent="0.2">
      <c r="A285" s="13" t="s">
        <v>35</v>
      </c>
      <c r="B285" s="13" t="s">
        <v>220</v>
      </c>
      <c r="C285" s="13" t="s">
        <v>231</v>
      </c>
      <c r="D285" s="13" t="s">
        <v>11</v>
      </c>
      <c r="E285" s="18" t="s">
        <v>12</v>
      </c>
      <c r="F285" s="8">
        <f>650+200</f>
        <v>850</v>
      </c>
      <c r="G285" s="8"/>
      <c r="H285" s="8">
        <f>SUM(F285:G285)</f>
        <v>850</v>
      </c>
      <c r="I285" s="8"/>
      <c r="J285" s="8">
        <v>10.00778</v>
      </c>
      <c r="K285" s="8"/>
      <c r="L285" s="8">
        <f>SUM(H285:K285)</f>
        <v>860.00778000000003</v>
      </c>
      <c r="M285" s="8"/>
      <c r="N285" s="8">
        <f>SUM(L285:M285)</f>
        <v>860.00778000000003</v>
      </c>
      <c r="O285" s="8">
        <f t="shared" ref="O285:V285" si="250">650+200</f>
        <v>850</v>
      </c>
      <c r="P285" s="8"/>
      <c r="Q285" s="8">
        <f>SUM(O285:P285)</f>
        <v>850</v>
      </c>
      <c r="R285" s="8"/>
      <c r="S285" s="8">
        <f>SUM(Q285:R285)</f>
        <v>850</v>
      </c>
      <c r="T285" s="8"/>
      <c r="U285" s="8">
        <f>SUM(S285:T285)</f>
        <v>850</v>
      </c>
      <c r="V285" s="8">
        <f t="shared" si="250"/>
        <v>850</v>
      </c>
      <c r="W285" s="8"/>
      <c r="X285" s="8">
        <f>SUM(V285:W285)</f>
        <v>850</v>
      </c>
      <c r="Y285" s="8"/>
      <c r="Z285" s="8">
        <f>SUM(X285:Y285)</f>
        <v>850</v>
      </c>
      <c r="AA285" s="82"/>
    </row>
    <row r="286" spans="1:27" ht="31.5" hidden="1" outlineLevel="7" x14ac:dyDescent="0.2">
      <c r="A286" s="13" t="s">
        <v>35</v>
      </c>
      <c r="B286" s="13" t="s">
        <v>220</v>
      </c>
      <c r="C286" s="13" t="s">
        <v>231</v>
      </c>
      <c r="D286" s="13" t="s">
        <v>92</v>
      </c>
      <c r="E286" s="18" t="s">
        <v>93</v>
      </c>
      <c r="F286" s="8">
        <v>4824.8</v>
      </c>
      <c r="G286" s="8"/>
      <c r="H286" s="8">
        <f>SUM(F286:G286)</f>
        <v>4824.8</v>
      </c>
      <c r="I286" s="8"/>
      <c r="J286" s="8">
        <f>2238.058+1692.34382</f>
        <v>3930.40182</v>
      </c>
      <c r="K286" s="8"/>
      <c r="L286" s="8">
        <f>SUM(H286:K286)</f>
        <v>8755.2018200000002</v>
      </c>
      <c r="M286" s="8"/>
      <c r="N286" s="8">
        <f>SUM(L286:M286)</f>
        <v>8755.2018200000002</v>
      </c>
      <c r="O286" s="8">
        <v>4300</v>
      </c>
      <c r="P286" s="8"/>
      <c r="Q286" s="8">
        <f>SUM(O286:P286)</f>
        <v>4300</v>
      </c>
      <c r="R286" s="8"/>
      <c r="S286" s="8">
        <f>SUM(Q286:R286)</f>
        <v>4300</v>
      </c>
      <c r="T286" s="8"/>
      <c r="U286" s="8">
        <f>SUM(S286:T286)</f>
        <v>4300</v>
      </c>
      <c r="V286" s="8">
        <v>4300</v>
      </c>
      <c r="W286" s="8"/>
      <c r="X286" s="8">
        <f>SUM(V286:W286)</f>
        <v>4300</v>
      </c>
      <c r="Y286" s="8"/>
      <c r="Z286" s="8">
        <f>SUM(X286:Y286)</f>
        <v>4300</v>
      </c>
      <c r="AA286" s="82"/>
    </row>
    <row r="287" spans="1:27" ht="31.5" hidden="1" outlineLevel="5" x14ac:dyDescent="0.2">
      <c r="A287" s="5" t="s">
        <v>35</v>
      </c>
      <c r="B287" s="5" t="s">
        <v>220</v>
      </c>
      <c r="C287" s="5" t="s">
        <v>232</v>
      </c>
      <c r="D287" s="5"/>
      <c r="E287" s="23" t="s">
        <v>657</v>
      </c>
      <c r="F287" s="4">
        <f t="shared" ref="F287:Z287" si="251">F288</f>
        <v>1093.3</v>
      </c>
      <c r="G287" s="4">
        <f t="shared" si="251"/>
        <v>0</v>
      </c>
      <c r="H287" s="4">
        <f t="shared" si="251"/>
        <v>1093.3</v>
      </c>
      <c r="I287" s="4">
        <f t="shared" si="251"/>
        <v>0</v>
      </c>
      <c r="J287" s="4">
        <f t="shared" si="251"/>
        <v>0</v>
      </c>
      <c r="K287" s="4">
        <f t="shared" si="251"/>
        <v>0</v>
      </c>
      <c r="L287" s="4">
        <f t="shared" si="251"/>
        <v>1093.3</v>
      </c>
      <c r="M287" s="4">
        <f t="shared" si="251"/>
        <v>0</v>
      </c>
      <c r="N287" s="4">
        <f t="shared" si="251"/>
        <v>1093.3</v>
      </c>
      <c r="O287" s="4">
        <f t="shared" si="251"/>
        <v>1093.3</v>
      </c>
      <c r="P287" s="4">
        <f t="shared" si="251"/>
        <v>0</v>
      </c>
      <c r="Q287" s="4">
        <f t="shared" si="251"/>
        <v>1093.3</v>
      </c>
      <c r="R287" s="4">
        <f t="shared" si="251"/>
        <v>0</v>
      </c>
      <c r="S287" s="4">
        <f t="shared" si="251"/>
        <v>1093.3</v>
      </c>
      <c r="T287" s="4">
        <f t="shared" si="251"/>
        <v>0</v>
      </c>
      <c r="U287" s="4">
        <f t="shared" si="251"/>
        <v>1093.3</v>
      </c>
      <c r="V287" s="4">
        <f t="shared" si="251"/>
        <v>1093.3</v>
      </c>
      <c r="W287" s="4">
        <f t="shared" si="251"/>
        <v>0</v>
      </c>
      <c r="X287" s="4">
        <f t="shared" si="251"/>
        <v>1093.3</v>
      </c>
      <c r="Y287" s="4">
        <f t="shared" si="251"/>
        <v>0</v>
      </c>
      <c r="Z287" s="4">
        <f t="shared" si="251"/>
        <v>1093.3</v>
      </c>
      <c r="AA287" s="82"/>
    </row>
    <row r="288" spans="1:27" ht="31.5" hidden="1" outlineLevel="7" x14ac:dyDescent="0.2">
      <c r="A288" s="13" t="s">
        <v>35</v>
      </c>
      <c r="B288" s="13" t="s">
        <v>220</v>
      </c>
      <c r="C288" s="13" t="s">
        <v>232</v>
      </c>
      <c r="D288" s="13" t="s">
        <v>11</v>
      </c>
      <c r="E288" s="18" t="s">
        <v>12</v>
      </c>
      <c r="F288" s="8">
        <v>1093.3</v>
      </c>
      <c r="G288" s="8"/>
      <c r="H288" s="8">
        <f>SUM(F288:G288)</f>
        <v>1093.3</v>
      </c>
      <c r="I288" s="8"/>
      <c r="J288" s="8"/>
      <c r="K288" s="8"/>
      <c r="L288" s="8">
        <f>SUM(H288:K288)</f>
        <v>1093.3</v>
      </c>
      <c r="M288" s="8"/>
      <c r="N288" s="8">
        <f>SUM(L288:M288)</f>
        <v>1093.3</v>
      </c>
      <c r="O288" s="8">
        <v>1093.3</v>
      </c>
      <c r="P288" s="8"/>
      <c r="Q288" s="8">
        <f>SUM(O288:P288)</f>
        <v>1093.3</v>
      </c>
      <c r="R288" s="8"/>
      <c r="S288" s="8">
        <f>SUM(Q288:R288)</f>
        <v>1093.3</v>
      </c>
      <c r="T288" s="8"/>
      <c r="U288" s="8">
        <f>SUM(S288:T288)</f>
        <v>1093.3</v>
      </c>
      <c r="V288" s="8">
        <v>1093.3</v>
      </c>
      <c r="W288" s="8"/>
      <c r="X288" s="8">
        <f>SUM(V288:W288)</f>
        <v>1093.3</v>
      </c>
      <c r="Y288" s="8"/>
      <c r="Z288" s="8">
        <f>SUM(X288:Y288)</f>
        <v>1093.3</v>
      </c>
      <c r="AA288" s="82"/>
    </row>
    <row r="289" spans="1:27" ht="35.25" customHeight="1" outlineLevel="5" x14ac:dyDescent="0.2">
      <c r="A289" s="5" t="s">
        <v>35</v>
      </c>
      <c r="B289" s="5" t="s">
        <v>220</v>
      </c>
      <c r="C289" s="5" t="s">
        <v>233</v>
      </c>
      <c r="D289" s="5"/>
      <c r="E289" s="23" t="s">
        <v>548</v>
      </c>
      <c r="F289" s="4">
        <f t="shared" ref="F289:Z291" si="252">F290</f>
        <v>81989.695269999997</v>
      </c>
      <c r="G289" s="4">
        <f t="shared" si="252"/>
        <v>0</v>
      </c>
      <c r="H289" s="4">
        <f t="shared" si="252"/>
        <v>81989.695269999997</v>
      </c>
      <c r="I289" s="4">
        <f t="shared" si="252"/>
        <v>0</v>
      </c>
      <c r="J289" s="4">
        <f t="shared" si="252"/>
        <v>247.4365</v>
      </c>
      <c r="K289" s="4">
        <f t="shared" si="252"/>
        <v>0</v>
      </c>
      <c r="L289" s="4">
        <f t="shared" si="252"/>
        <v>82237.131769999993</v>
      </c>
      <c r="M289" s="4">
        <f t="shared" si="252"/>
        <v>23465.622900000002</v>
      </c>
      <c r="N289" s="4">
        <f t="shared" si="252"/>
        <v>105702.75466999999</v>
      </c>
      <c r="O289" s="4">
        <f t="shared" si="252"/>
        <v>12838</v>
      </c>
      <c r="P289" s="4">
        <f t="shared" si="252"/>
        <v>0</v>
      </c>
      <c r="Q289" s="4">
        <f t="shared" si="252"/>
        <v>12838</v>
      </c>
      <c r="R289" s="4">
        <f t="shared" si="252"/>
        <v>0</v>
      </c>
      <c r="S289" s="4">
        <f t="shared" si="252"/>
        <v>12838</v>
      </c>
      <c r="T289" s="4">
        <f t="shared" si="252"/>
        <v>0</v>
      </c>
      <c r="U289" s="4">
        <f t="shared" si="252"/>
        <v>12838</v>
      </c>
      <c r="V289" s="4">
        <f t="shared" si="252"/>
        <v>33122.949999999997</v>
      </c>
      <c r="W289" s="4">
        <f t="shared" si="252"/>
        <v>0</v>
      </c>
      <c r="X289" s="4">
        <f t="shared" si="252"/>
        <v>33122.949999999997</v>
      </c>
      <c r="Y289" s="4">
        <f t="shared" si="252"/>
        <v>0</v>
      </c>
      <c r="Z289" s="4">
        <f t="shared" si="252"/>
        <v>33122.949999999997</v>
      </c>
      <c r="AA289" s="82"/>
    </row>
    <row r="290" spans="1:27" ht="31.5" outlineLevel="7" x14ac:dyDescent="0.2">
      <c r="A290" s="13" t="s">
        <v>35</v>
      </c>
      <c r="B290" s="13" t="s">
        <v>220</v>
      </c>
      <c r="C290" s="13" t="s">
        <v>233</v>
      </c>
      <c r="D290" s="13" t="s">
        <v>143</v>
      </c>
      <c r="E290" s="18" t="s">
        <v>144</v>
      </c>
      <c r="F290" s="49">
        <v>81989.695269999997</v>
      </c>
      <c r="G290" s="8"/>
      <c r="H290" s="8">
        <f>SUM(F290:G290)</f>
        <v>81989.695269999997</v>
      </c>
      <c r="I290" s="8"/>
      <c r="J290" s="8">
        <v>247.4365</v>
      </c>
      <c r="K290" s="8"/>
      <c r="L290" s="8">
        <f>SUM(H290:K290)</f>
        <v>82237.131769999993</v>
      </c>
      <c r="M290" s="8">
        <f>23042.06547+423.55743</f>
        <v>23465.622900000002</v>
      </c>
      <c r="N290" s="8">
        <f>SUM(L290:M290)</f>
        <v>105702.75466999999</v>
      </c>
      <c r="O290" s="49">
        <v>12838</v>
      </c>
      <c r="P290" s="8"/>
      <c r="Q290" s="8">
        <f>SUM(O290:P290)</f>
        <v>12838</v>
      </c>
      <c r="R290" s="8"/>
      <c r="S290" s="8">
        <f>SUM(Q290:R290)</f>
        <v>12838</v>
      </c>
      <c r="T290" s="8"/>
      <c r="U290" s="8">
        <f>SUM(S290:T290)</f>
        <v>12838</v>
      </c>
      <c r="V290" s="49">
        <v>33122.949999999997</v>
      </c>
      <c r="W290" s="8"/>
      <c r="X290" s="8">
        <f>SUM(V290:W290)</f>
        <v>33122.949999999997</v>
      </c>
      <c r="Y290" s="8"/>
      <c r="Z290" s="8">
        <f>SUM(X290:Y290)</f>
        <v>33122.949999999997</v>
      </c>
      <c r="AA290" s="82"/>
    </row>
    <row r="291" spans="1:27" s="107" customFormat="1" ht="47.25" hidden="1" outlineLevel="5" x14ac:dyDescent="0.2">
      <c r="A291" s="47" t="s">
        <v>35</v>
      </c>
      <c r="B291" s="47" t="s">
        <v>220</v>
      </c>
      <c r="C291" s="47" t="s">
        <v>233</v>
      </c>
      <c r="D291" s="47"/>
      <c r="E291" s="45" t="s">
        <v>585</v>
      </c>
      <c r="F291" s="20">
        <f t="shared" si="252"/>
        <v>131700.9</v>
      </c>
      <c r="G291" s="20">
        <f t="shared" si="252"/>
        <v>0</v>
      </c>
      <c r="H291" s="20">
        <f t="shared" si="252"/>
        <v>131700.9</v>
      </c>
      <c r="I291" s="20">
        <f t="shared" si="252"/>
        <v>0</v>
      </c>
      <c r="J291" s="20">
        <f t="shared" si="252"/>
        <v>0</v>
      </c>
      <c r="K291" s="20">
        <f t="shared" si="252"/>
        <v>0</v>
      </c>
      <c r="L291" s="20">
        <f t="shared" si="252"/>
        <v>131700.9</v>
      </c>
      <c r="M291" s="20">
        <f t="shared" si="252"/>
        <v>0</v>
      </c>
      <c r="N291" s="20">
        <f t="shared" si="252"/>
        <v>131700.9</v>
      </c>
      <c r="O291" s="20">
        <f t="shared" si="252"/>
        <v>0</v>
      </c>
      <c r="P291" s="20">
        <f t="shared" si="252"/>
        <v>0</v>
      </c>
      <c r="Q291" s="20"/>
      <c r="R291" s="20">
        <f t="shared" si="252"/>
        <v>0</v>
      </c>
      <c r="S291" s="20">
        <f t="shared" si="252"/>
        <v>0</v>
      </c>
      <c r="T291" s="20">
        <f t="shared" si="252"/>
        <v>0</v>
      </c>
      <c r="U291" s="20">
        <f t="shared" si="252"/>
        <v>0</v>
      </c>
      <c r="V291" s="20">
        <f t="shared" si="252"/>
        <v>0</v>
      </c>
      <c r="W291" s="20">
        <f t="shared" si="252"/>
        <v>0</v>
      </c>
      <c r="X291" s="20"/>
      <c r="Y291" s="20">
        <f t="shared" si="252"/>
        <v>0</v>
      </c>
      <c r="Z291" s="20">
        <f t="shared" si="252"/>
        <v>0</v>
      </c>
      <c r="AA291" s="82"/>
    </row>
    <row r="292" spans="1:27" s="107" customFormat="1" ht="31.5" hidden="1" outlineLevel="7" x14ac:dyDescent="0.2">
      <c r="A292" s="46" t="s">
        <v>35</v>
      </c>
      <c r="B292" s="46" t="s">
        <v>220</v>
      </c>
      <c r="C292" s="46" t="s">
        <v>233</v>
      </c>
      <c r="D292" s="46" t="s">
        <v>143</v>
      </c>
      <c r="E292" s="50" t="s">
        <v>144</v>
      </c>
      <c r="F292" s="7">
        <v>131700.9</v>
      </c>
      <c r="G292" s="7"/>
      <c r="H292" s="7">
        <f>SUM(F292:G292)</f>
        <v>131700.9</v>
      </c>
      <c r="I292" s="7"/>
      <c r="J292" s="7"/>
      <c r="K292" s="7"/>
      <c r="L292" s="7">
        <f>SUM(H292:K292)</f>
        <v>131700.9</v>
      </c>
      <c r="M292" s="7"/>
      <c r="N292" s="7">
        <f>SUM(L292:M292)</f>
        <v>131700.9</v>
      </c>
      <c r="O292" s="7"/>
      <c r="P292" s="7"/>
      <c r="Q292" s="7"/>
      <c r="R292" s="7"/>
      <c r="S292" s="7">
        <f>SUM(Q292:R292)</f>
        <v>0</v>
      </c>
      <c r="T292" s="7"/>
      <c r="U292" s="7">
        <f>SUM(S292:T292)</f>
        <v>0</v>
      </c>
      <c r="V292" s="7"/>
      <c r="W292" s="7"/>
      <c r="X292" s="7"/>
      <c r="Y292" s="7"/>
      <c r="Z292" s="7">
        <f>SUM(X292:Y292)</f>
        <v>0</v>
      </c>
      <c r="AA292" s="82"/>
    </row>
    <row r="293" spans="1:27" ht="47.25" hidden="1" outlineLevel="4" x14ac:dyDescent="0.2">
      <c r="A293" s="5" t="s">
        <v>35</v>
      </c>
      <c r="B293" s="5" t="s">
        <v>220</v>
      </c>
      <c r="C293" s="5" t="s">
        <v>234</v>
      </c>
      <c r="D293" s="5"/>
      <c r="E293" s="23" t="s">
        <v>235</v>
      </c>
      <c r="F293" s="4">
        <f>F294+F296</f>
        <v>80654.5</v>
      </c>
      <c r="G293" s="4">
        <f t="shared" ref="G293:W293" si="253">G294+G296</f>
        <v>-9717.7000000000007</v>
      </c>
      <c r="H293" s="4">
        <f t="shared" si="253"/>
        <v>70936.800000000003</v>
      </c>
      <c r="I293" s="4">
        <f t="shared" si="253"/>
        <v>0</v>
      </c>
      <c r="J293" s="4">
        <f t="shared" si="253"/>
        <v>0</v>
      </c>
      <c r="K293" s="4">
        <f t="shared" si="253"/>
        <v>0</v>
      </c>
      <c r="L293" s="4">
        <f t="shared" si="253"/>
        <v>70936.800000000003</v>
      </c>
      <c r="M293" s="4">
        <f t="shared" si="253"/>
        <v>0</v>
      </c>
      <c r="N293" s="4">
        <f t="shared" si="253"/>
        <v>70936.800000000003</v>
      </c>
      <c r="O293" s="4">
        <f t="shared" si="253"/>
        <v>209584</v>
      </c>
      <c r="P293" s="4">
        <f t="shared" si="253"/>
        <v>-4777.5</v>
      </c>
      <c r="Q293" s="4">
        <f t="shared" si="253"/>
        <v>204806.5</v>
      </c>
      <c r="R293" s="4">
        <f t="shared" si="253"/>
        <v>0</v>
      </c>
      <c r="S293" s="4">
        <f t="shared" si="253"/>
        <v>204806.5</v>
      </c>
      <c r="T293" s="4">
        <f t="shared" si="253"/>
        <v>0</v>
      </c>
      <c r="U293" s="4">
        <f t="shared" si="253"/>
        <v>204806.5</v>
      </c>
      <c r="V293" s="4">
        <f t="shared" si="253"/>
        <v>0</v>
      </c>
      <c r="W293" s="4">
        <f t="shared" si="253"/>
        <v>0</v>
      </c>
      <c r="X293" s="4"/>
      <c r="Y293" s="4">
        <f t="shared" ref="Y293:Z293" si="254">Y294+Y296</f>
        <v>0</v>
      </c>
      <c r="Z293" s="4">
        <f t="shared" si="254"/>
        <v>0</v>
      </c>
      <c r="AA293" s="82"/>
    </row>
    <row r="294" spans="1:27" s="107" customFormat="1" ht="31.5" hidden="1" outlineLevel="5" x14ac:dyDescent="0.2">
      <c r="A294" s="47" t="s">
        <v>35</v>
      </c>
      <c r="B294" s="47" t="s">
        <v>220</v>
      </c>
      <c r="C294" s="47" t="s">
        <v>236</v>
      </c>
      <c r="D294" s="47"/>
      <c r="E294" s="45" t="s">
        <v>237</v>
      </c>
      <c r="F294" s="20">
        <f t="shared" ref="F294:Z294" si="255">F295</f>
        <v>76621.8</v>
      </c>
      <c r="G294" s="20">
        <f t="shared" si="255"/>
        <v>-9717.7000000000007</v>
      </c>
      <c r="H294" s="20">
        <f t="shared" si="255"/>
        <v>66904.100000000006</v>
      </c>
      <c r="I294" s="20">
        <f t="shared" si="255"/>
        <v>0</v>
      </c>
      <c r="J294" s="20">
        <f t="shared" si="255"/>
        <v>0</v>
      </c>
      <c r="K294" s="20">
        <f t="shared" si="255"/>
        <v>0</v>
      </c>
      <c r="L294" s="20">
        <f t="shared" si="255"/>
        <v>66904.100000000006</v>
      </c>
      <c r="M294" s="20">
        <f t="shared" si="255"/>
        <v>0</v>
      </c>
      <c r="N294" s="20">
        <f t="shared" si="255"/>
        <v>66904.100000000006</v>
      </c>
      <c r="O294" s="20">
        <f t="shared" si="255"/>
        <v>199104.8</v>
      </c>
      <c r="P294" s="20">
        <f t="shared" si="255"/>
        <v>-4777.5</v>
      </c>
      <c r="Q294" s="20">
        <f t="shared" si="255"/>
        <v>194327.3</v>
      </c>
      <c r="R294" s="20">
        <f t="shared" si="255"/>
        <v>0</v>
      </c>
      <c r="S294" s="20">
        <f t="shared" si="255"/>
        <v>194327.3</v>
      </c>
      <c r="T294" s="20">
        <f t="shared" si="255"/>
        <v>0</v>
      </c>
      <c r="U294" s="20">
        <f t="shared" si="255"/>
        <v>194327.3</v>
      </c>
      <c r="V294" s="20">
        <f t="shared" si="255"/>
        <v>0</v>
      </c>
      <c r="W294" s="20">
        <f t="shared" si="255"/>
        <v>0</v>
      </c>
      <c r="X294" s="20"/>
      <c r="Y294" s="20">
        <f t="shared" si="255"/>
        <v>0</v>
      </c>
      <c r="Z294" s="20">
        <f t="shared" si="255"/>
        <v>0</v>
      </c>
      <c r="AA294" s="82"/>
    </row>
    <row r="295" spans="1:27" s="107" customFormat="1" ht="31.5" hidden="1" outlineLevel="7" x14ac:dyDescent="0.2">
      <c r="A295" s="46" t="s">
        <v>35</v>
      </c>
      <c r="B295" s="46" t="s">
        <v>220</v>
      </c>
      <c r="C295" s="46" t="s">
        <v>236</v>
      </c>
      <c r="D295" s="46" t="s">
        <v>143</v>
      </c>
      <c r="E295" s="50" t="s">
        <v>144</v>
      </c>
      <c r="F295" s="7">
        <v>76621.8</v>
      </c>
      <c r="G295" s="7">
        <v>-9717.7000000000007</v>
      </c>
      <c r="H295" s="7">
        <f>SUM(F295:G295)</f>
        <v>66904.100000000006</v>
      </c>
      <c r="I295" s="7"/>
      <c r="J295" s="7"/>
      <c r="K295" s="7"/>
      <c r="L295" s="7">
        <f>SUM(H295:K295)</f>
        <v>66904.100000000006</v>
      </c>
      <c r="M295" s="7"/>
      <c r="N295" s="7">
        <f>SUM(L295:M295)</f>
        <v>66904.100000000006</v>
      </c>
      <c r="O295" s="7">
        <v>199104.8</v>
      </c>
      <c r="P295" s="7">
        <v>-4777.5</v>
      </c>
      <c r="Q295" s="7">
        <f>SUM(O295:P295)</f>
        <v>194327.3</v>
      </c>
      <c r="R295" s="7"/>
      <c r="S295" s="7">
        <f>SUM(Q295:R295)</f>
        <v>194327.3</v>
      </c>
      <c r="T295" s="7"/>
      <c r="U295" s="7">
        <f>SUM(S295:T295)</f>
        <v>194327.3</v>
      </c>
      <c r="V295" s="7"/>
      <c r="W295" s="7"/>
      <c r="X295" s="7"/>
      <c r="Y295" s="7"/>
      <c r="Z295" s="7">
        <f>SUM(X295:Y295)</f>
        <v>0</v>
      </c>
      <c r="AA295" s="82"/>
    </row>
    <row r="296" spans="1:27" s="107" customFormat="1" ht="31.5" hidden="1" outlineLevel="5" x14ac:dyDescent="0.2">
      <c r="A296" s="47" t="s">
        <v>35</v>
      </c>
      <c r="B296" s="47" t="s">
        <v>220</v>
      </c>
      <c r="C296" s="47" t="s">
        <v>238</v>
      </c>
      <c r="D296" s="47"/>
      <c r="E296" s="45" t="s">
        <v>239</v>
      </c>
      <c r="F296" s="20">
        <f t="shared" ref="F296:Z296" si="256">F297</f>
        <v>4032.7</v>
      </c>
      <c r="G296" s="20">
        <f t="shared" si="256"/>
        <v>0</v>
      </c>
      <c r="H296" s="20">
        <f t="shared" si="256"/>
        <v>4032.7</v>
      </c>
      <c r="I296" s="20">
        <f t="shared" si="256"/>
        <v>0</v>
      </c>
      <c r="J296" s="20">
        <f t="shared" si="256"/>
        <v>0</v>
      </c>
      <c r="K296" s="20">
        <f t="shared" si="256"/>
        <v>0</v>
      </c>
      <c r="L296" s="20">
        <f t="shared" si="256"/>
        <v>4032.7</v>
      </c>
      <c r="M296" s="20">
        <f t="shared" si="256"/>
        <v>0</v>
      </c>
      <c r="N296" s="20">
        <f t="shared" si="256"/>
        <v>4032.7</v>
      </c>
      <c r="O296" s="20">
        <f t="shared" si="256"/>
        <v>10479.200000000001</v>
      </c>
      <c r="P296" s="20">
        <f t="shared" si="256"/>
        <v>0</v>
      </c>
      <c r="Q296" s="20">
        <f t="shared" si="256"/>
        <v>10479.200000000001</v>
      </c>
      <c r="R296" s="20">
        <f t="shared" si="256"/>
        <v>0</v>
      </c>
      <c r="S296" s="20">
        <f t="shared" si="256"/>
        <v>10479.200000000001</v>
      </c>
      <c r="T296" s="20">
        <f t="shared" si="256"/>
        <v>0</v>
      </c>
      <c r="U296" s="20">
        <f t="shared" si="256"/>
        <v>10479.200000000001</v>
      </c>
      <c r="V296" s="20">
        <f t="shared" si="256"/>
        <v>0</v>
      </c>
      <c r="W296" s="20">
        <f t="shared" si="256"/>
        <v>0</v>
      </c>
      <c r="X296" s="20"/>
      <c r="Y296" s="20">
        <f t="shared" si="256"/>
        <v>0</v>
      </c>
      <c r="Z296" s="20">
        <f t="shared" si="256"/>
        <v>0</v>
      </c>
      <c r="AA296" s="82"/>
    </row>
    <row r="297" spans="1:27" s="107" customFormat="1" ht="31.5" hidden="1" outlineLevel="7" x14ac:dyDescent="0.2">
      <c r="A297" s="46" t="s">
        <v>35</v>
      </c>
      <c r="B297" s="46" t="s">
        <v>220</v>
      </c>
      <c r="C297" s="46" t="s">
        <v>238</v>
      </c>
      <c r="D297" s="46" t="s">
        <v>143</v>
      </c>
      <c r="E297" s="50" t="s">
        <v>144</v>
      </c>
      <c r="F297" s="7">
        <v>4032.7</v>
      </c>
      <c r="G297" s="7"/>
      <c r="H297" s="7">
        <f>SUM(F297:G297)</f>
        <v>4032.7</v>
      </c>
      <c r="I297" s="7"/>
      <c r="J297" s="7"/>
      <c r="K297" s="7"/>
      <c r="L297" s="7">
        <f>SUM(H297:K297)</f>
        <v>4032.7</v>
      </c>
      <c r="M297" s="7"/>
      <c r="N297" s="7">
        <f>SUM(L297:M297)</f>
        <v>4032.7</v>
      </c>
      <c r="O297" s="7">
        <v>10479.200000000001</v>
      </c>
      <c r="P297" s="7"/>
      <c r="Q297" s="7">
        <f>SUM(O297:P297)</f>
        <v>10479.200000000001</v>
      </c>
      <c r="R297" s="7"/>
      <c r="S297" s="7">
        <f>SUM(Q297:R297)</f>
        <v>10479.200000000001</v>
      </c>
      <c r="T297" s="7"/>
      <c r="U297" s="7">
        <f>SUM(S297:T297)</f>
        <v>10479.200000000001</v>
      </c>
      <c r="V297" s="7"/>
      <c r="W297" s="7"/>
      <c r="X297" s="7"/>
      <c r="Y297" s="7"/>
      <c r="Z297" s="7">
        <f>SUM(X297:Y297)</f>
        <v>0</v>
      </c>
      <c r="AA297" s="82"/>
    </row>
    <row r="298" spans="1:27" ht="15.75" outlineLevel="1" x14ac:dyDescent="0.2">
      <c r="A298" s="5" t="s">
        <v>35</v>
      </c>
      <c r="B298" s="5" t="s">
        <v>242</v>
      </c>
      <c r="C298" s="5"/>
      <c r="D298" s="5"/>
      <c r="E298" s="23" t="s">
        <v>243</v>
      </c>
      <c r="F298" s="4">
        <f>F299</f>
        <v>7374.5</v>
      </c>
      <c r="G298" s="4">
        <f t="shared" ref="G298:V299" si="257">G299</f>
        <v>0</v>
      </c>
      <c r="H298" s="4">
        <f t="shared" si="257"/>
        <v>7374.5</v>
      </c>
      <c r="I298" s="4">
        <f t="shared" si="257"/>
        <v>0</v>
      </c>
      <c r="J298" s="4">
        <f t="shared" si="257"/>
        <v>9397.7464900000014</v>
      </c>
      <c r="K298" s="4">
        <f t="shared" si="257"/>
        <v>60.699640000000002</v>
      </c>
      <c r="L298" s="4">
        <f t="shared" si="257"/>
        <v>16832.94613</v>
      </c>
      <c r="M298" s="4">
        <f t="shared" si="257"/>
        <v>2052.7973200000001</v>
      </c>
      <c r="N298" s="4">
        <f t="shared" si="257"/>
        <v>18885.743450000002</v>
      </c>
      <c r="O298" s="4">
        <f t="shared" si="257"/>
        <v>5875</v>
      </c>
      <c r="P298" s="4">
        <f t="shared" si="257"/>
        <v>0</v>
      </c>
      <c r="Q298" s="4">
        <f t="shared" si="257"/>
        <v>5875</v>
      </c>
      <c r="R298" s="4">
        <f t="shared" si="257"/>
        <v>0</v>
      </c>
      <c r="S298" s="4">
        <f t="shared" si="257"/>
        <v>5875</v>
      </c>
      <c r="T298" s="4">
        <f t="shared" si="257"/>
        <v>0</v>
      </c>
      <c r="U298" s="4">
        <f t="shared" si="257"/>
        <v>5875</v>
      </c>
      <c r="V298" s="4">
        <f t="shared" si="257"/>
        <v>5875</v>
      </c>
      <c r="W298" s="4">
        <f t="shared" ref="W298:Z299" si="258">W299</f>
        <v>0</v>
      </c>
      <c r="X298" s="4">
        <f t="shared" si="258"/>
        <v>5875</v>
      </c>
      <c r="Y298" s="4">
        <f t="shared" si="258"/>
        <v>0</v>
      </c>
      <c r="Z298" s="4">
        <f t="shared" si="258"/>
        <v>5875</v>
      </c>
      <c r="AA298" s="82"/>
    </row>
    <row r="299" spans="1:27" ht="31.5" outlineLevel="2" x14ac:dyDescent="0.2">
      <c r="A299" s="5" t="s">
        <v>35</v>
      </c>
      <c r="B299" s="5" t="s">
        <v>242</v>
      </c>
      <c r="C299" s="5" t="s">
        <v>170</v>
      </c>
      <c r="D299" s="5"/>
      <c r="E299" s="23" t="s">
        <v>171</v>
      </c>
      <c r="F299" s="4">
        <f>F300</f>
        <v>7374.5</v>
      </c>
      <c r="G299" s="4">
        <f t="shared" si="257"/>
        <v>0</v>
      </c>
      <c r="H299" s="4">
        <f t="shared" si="257"/>
        <v>7374.5</v>
      </c>
      <c r="I299" s="4">
        <f t="shared" si="257"/>
        <v>0</v>
      </c>
      <c r="J299" s="4">
        <f t="shared" si="257"/>
        <v>9397.7464900000014</v>
      </c>
      <c r="K299" s="4">
        <f t="shared" si="257"/>
        <v>60.699640000000002</v>
      </c>
      <c r="L299" s="4">
        <f t="shared" si="257"/>
        <v>16832.94613</v>
      </c>
      <c r="M299" s="4">
        <f t="shared" si="257"/>
        <v>2052.7973200000001</v>
      </c>
      <c r="N299" s="4">
        <f t="shared" si="257"/>
        <v>18885.743450000002</v>
      </c>
      <c r="O299" s="4">
        <f t="shared" si="257"/>
        <v>5875</v>
      </c>
      <c r="P299" s="4">
        <f t="shared" si="257"/>
        <v>0</v>
      </c>
      <c r="Q299" s="4">
        <f t="shared" si="257"/>
        <v>5875</v>
      </c>
      <c r="R299" s="4">
        <f t="shared" si="257"/>
        <v>0</v>
      </c>
      <c r="S299" s="4">
        <f t="shared" si="257"/>
        <v>5875</v>
      </c>
      <c r="T299" s="4">
        <f t="shared" si="257"/>
        <v>0</v>
      </c>
      <c r="U299" s="4">
        <f t="shared" si="257"/>
        <v>5875</v>
      </c>
      <c r="V299" s="4">
        <f t="shared" si="257"/>
        <v>5875</v>
      </c>
      <c r="W299" s="4">
        <f t="shared" si="258"/>
        <v>0</v>
      </c>
      <c r="X299" s="4">
        <f t="shared" si="258"/>
        <v>5875</v>
      </c>
      <c r="Y299" s="4">
        <f t="shared" si="258"/>
        <v>0</v>
      </c>
      <c r="Z299" s="4">
        <f t="shared" si="258"/>
        <v>5875</v>
      </c>
      <c r="AA299" s="82"/>
    </row>
    <row r="300" spans="1:27" ht="47.25" outlineLevel="3" x14ac:dyDescent="0.2">
      <c r="A300" s="5" t="s">
        <v>35</v>
      </c>
      <c r="B300" s="5" t="s">
        <v>242</v>
      </c>
      <c r="C300" s="5" t="s">
        <v>244</v>
      </c>
      <c r="D300" s="5"/>
      <c r="E300" s="23" t="s">
        <v>245</v>
      </c>
      <c r="F300" s="4">
        <f>F301+F310</f>
        <v>7374.5</v>
      </c>
      <c r="G300" s="4">
        <f t="shared" ref="G300:I300" si="259">G301+G310</f>
        <v>0</v>
      </c>
      <c r="H300" s="4">
        <f t="shared" si="259"/>
        <v>7374.5</v>
      </c>
      <c r="I300" s="4">
        <f t="shared" si="259"/>
        <v>0</v>
      </c>
      <c r="J300" s="4">
        <f>J301+J310+J315</f>
        <v>9397.7464900000014</v>
      </c>
      <c r="K300" s="4">
        <f t="shared" ref="K300:Z300" si="260">K301+K310+K315</f>
        <v>60.699640000000002</v>
      </c>
      <c r="L300" s="4">
        <f t="shared" si="260"/>
        <v>16832.94613</v>
      </c>
      <c r="M300" s="4">
        <f t="shared" si="260"/>
        <v>2052.7973200000001</v>
      </c>
      <c r="N300" s="4">
        <f t="shared" si="260"/>
        <v>18885.743450000002</v>
      </c>
      <c r="O300" s="4">
        <f t="shared" si="260"/>
        <v>5875</v>
      </c>
      <c r="P300" s="4">
        <f t="shared" si="260"/>
        <v>0</v>
      </c>
      <c r="Q300" s="4">
        <f t="shared" si="260"/>
        <v>5875</v>
      </c>
      <c r="R300" s="4">
        <f t="shared" si="260"/>
        <v>0</v>
      </c>
      <c r="S300" s="4">
        <f t="shared" si="260"/>
        <v>5875</v>
      </c>
      <c r="T300" s="4">
        <f t="shared" si="260"/>
        <v>0</v>
      </c>
      <c r="U300" s="4">
        <f t="shared" si="260"/>
        <v>5875</v>
      </c>
      <c r="V300" s="4">
        <f t="shared" si="260"/>
        <v>5875</v>
      </c>
      <c r="W300" s="4">
        <f t="shared" si="260"/>
        <v>0</v>
      </c>
      <c r="X300" s="4">
        <f t="shared" si="260"/>
        <v>5875</v>
      </c>
      <c r="Y300" s="4">
        <f t="shared" si="260"/>
        <v>0</v>
      </c>
      <c r="Z300" s="4">
        <f t="shared" si="260"/>
        <v>5875</v>
      </c>
      <c r="AA300" s="82"/>
    </row>
    <row r="301" spans="1:27" ht="47.25" outlineLevel="4" collapsed="1" x14ac:dyDescent="0.2">
      <c r="A301" s="5" t="s">
        <v>35</v>
      </c>
      <c r="B301" s="5" t="s">
        <v>242</v>
      </c>
      <c r="C301" s="5" t="s">
        <v>246</v>
      </c>
      <c r="D301" s="5"/>
      <c r="E301" s="23" t="s">
        <v>247</v>
      </c>
      <c r="F301" s="4">
        <f>F302+F305</f>
        <v>5874.5</v>
      </c>
      <c r="G301" s="4">
        <f t="shared" ref="G301:H301" si="261">G302+G305</f>
        <v>0</v>
      </c>
      <c r="H301" s="4">
        <f t="shared" si="261"/>
        <v>5874.5</v>
      </c>
      <c r="I301" s="4">
        <f>I302+I305+I308</f>
        <v>0</v>
      </c>
      <c r="J301" s="4">
        <f t="shared" ref="J301:Z301" si="262">J302+J305+J308</f>
        <v>3675.80798</v>
      </c>
      <c r="K301" s="4">
        <f t="shared" si="262"/>
        <v>60.699640000000002</v>
      </c>
      <c r="L301" s="4">
        <f t="shared" si="262"/>
        <v>9611.0076200000003</v>
      </c>
      <c r="M301" s="164">
        <f t="shared" si="262"/>
        <v>-3.3360000000000001E-2</v>
      </c>
      <c r="N301" s="4">
        <f t="shared" si="262"/>
        <v>9610.9742600000009</v>
      </c>
      <c r="O301" s="4">
        <f t="shared" si="262"/>
        <v>5875</v>
      </c>
      <c r="P301" s="4">
        <f t="shared" si="262"/>
        <v>0</v>
      </c>
      <c r="Q301" s="4">
        <f t="shared" si="262"/>
        <v>5875</v>
      </c>
      <c r="R301" s="4">
        <f t="shared" si="262"/>
        <v>0</v>
      </c>
      <c r="S301" s="4">
        <f t="shared" si="262"/>
        <v>5875</v>
      </c>
      <c r="T301" s="4">
        <f t="shared" si="262"/>
        <v>0</v>
      </c>
      <c r="U301" s="4">
        <f t="shared" si="262"/>
        <v>5875</v>
      </c>
      <c r="V301" s="4">
        <f t="shared" si="262"/>
        <v>5875</v>
      </c>
      <c r="W301" s="4">
        <f t="shared" si="262"/>
        <v>0</v>
      </c>
      <c r="X301" s="4">
        <f t="shared" si="262"/>
        <v>5875</v>
      </c>
      <c r="Y301" s="4">
        <f t="shared" si="262"/>
        <v>0</v>
      </c>
      <c r="Z301" s="4">
        <f t="shared" si="262"/>
        <v>5875</v>
      </c>
      <c r="AA301" s="82"/>
    </row>
    <row r="302" spans="1:27" ht="63" hidden="1" outlineLevel="5" x14ac:dyDescent="0.2">
      <c r="A302" s="5" t="s">
        <v>35</v>
      </c>
      <c r="B302" s="5" t="s">
        <v>242</v>
      </c>
      <c r="C302" s="5" t="s">
        <v>248</v>
      </c>
      <c r="D302" s="5"/>
      <c r="E302" s="23" t="s">
        <v>249</v>
      </c>
      <c r="F302" s="4">
        <f>F304</f>
        <v>3874.5</v>
      </c>
      <c r="G302" s="4">
        <f t="shared" ref="G302:I302" si="263">G304</f>
        <v>0</v>
      </c>
      <c r="H302" s="4">
        <f t="shared" si="263"/>
        <v>3874.5</v>
      </c>
      <c r="I302" s="4">
        <f t="shared" si="263"/>
        <v>0</v>
      </c>
      <c r="J302" s="4">
        <f>J304+J303</f>
        <v>302.43078000000003</v>
      </c>
      <c r="K302" s="4">
        <f t="shared" ref="K302:N302" si="264">K304+K303</f>
        <v>0</v>
      </c>
      <c r="L302" s="4">
        <f t="shared" si="264"/>
        <v>4176.9307800000006</v>
      </c>
      <c r="M302" s="164">
        <f t="shared" si="264"/>
        <v>0</v>
      </c>
      <c r="N302" s="4">
        <f t="shared" si="264"/>
        <v>4176.9307800000006</v>
      </c>
      <c r="O302" s="4">
        <f t="shared" ref="O302:Z302" si="265">O304</f>
        <v>3875</v>
      </c>
      <c r="P302" s="4">
        <f t="shared" si="265"/>
        <v>0</v>
      </c>
      <c r="Q302" s="4">
        <f t="shared" si="265"/>
        <v>3875</v>
      </c>
      <c r="R302" s="4">
        <f t="shared" si="265"/>
        <v>0</v>
      </c>
      <c r="S302" s="4">
        <f t="shared" si="265"/>
        <v>3875</v>
      </c>
      <c r="T302" s="4">
        <f t="shared" ref="T302:U302" si="266">T304+T303</f>
        <v>0</v>
      </c>
      <c r="U302" s="4">
        <f t="shared" si="266"/>
        <v>3875</v>
      </c>
      <c r="V302" s="4">
        <f t="shared" si="265"/>
        <v>3875</v>
      </c>
      <c r="W302" s="4">
        <f t="shared" si="265"/>
        <v>0</v>
      </c>
      <c r="X302" s="4">
        <f t="shared" si="265"/>
        <v>3875</v>
      </c>
      <c r="Y302" s="4">
        <f t="shared" si="265"/>
        <v>0</v>
      </c>
      <c r="Z302" s="4">
        <f t="shared" si="265"/>
        <v>3875</v>
      </c>
      <c r="AA302" s="82"/>
    </row>
    <row r="303" spans="1:27" ht="15.75" hidden="1" outlineLevel="5" x14ac:dyDescent="0.2">
      <c r="A303" s="13" t="s">
        <v>35</v>
      </c>
      <c r="B303" s="13" t="s">
        <v>242</v>
      </c>
      <c r="C303" s="13" t="s">
        <v>248</v>
      </c>
      <c r="D303" s="9" t="s">
        <v>11</v>
      </c>
      <c r="E303" s="17" t="s">
        <v>598</v>
      </c>
      <c r="F303" s="4"/>
      <c r="G303" s="4"/>
      <c r="H303" s="4"/>
      <c r="I303" s="4"/>
      <c r="J303" s="8">
        <f>104.17804+86.42412</f>
        <v>190.60216</v>
      </c>
      <c r="K303" s="8">
        <f>73+80</f>
        <v>153</v>
      </c>
      <c r="L303" s="8">
        <f>SUM(H303:K303)</f>
        <v>343.60216000000003</v>
      </c>
      <c r="M303" s="51"/>
      <c r="N303" s="8">
        <f>SUM(L303:M303)</f>
        <v>343.60216000000003</v>
      </c>
      <c r="O303" s="4"/>
      <c r="P303" s="4"/>
      <c r="Q303" s="4"/>
      <c r="R303" s="4"/>
      <c r="S303" s="4"/>
      <c r="T303" s="8"/>
      <c r="U303" s="8">
        <f>SUM(S303:T303)</f>
        <v>0</v>
      </c>
      <c r="V303" s="4"/>
      <c r="W303" s="4"/>
      <c r="X303" s="4"/>
      <c r="Y303" s="4"/>
      <c r="Z303" s="4"/>
      <c r="AA303" s="82"/>
    </row>
    <row r="304" spans="1:27" ht="15.75" hidden="1" outlineLevel="7" x14ac:dyDescent="0.2">
      <c r="A304" s="13" t="s">
        <v>35</v>
      </c>
      <c r="B304" s="13" t="s">
        <v>242</v>
      </c>
      <c r="C304" s="13" t="s">
        <v>248</v>
      </c>
      <c r="D304" s="13" t="s">
        <v>27</v>
      </c>
      <c r="E304" s="18" t="s">
        <v>28</v>
      </c>
      <c r="F304" s="8">
        <v>3874.5</v>
      </c>
      <c r="G304" s="8"/>
      <c r="H304" s="8">
        <f>SUM(F304:G304)</f>
        <v>3874.5</v>
      </c>
      <c r="I304" s="8"/>
      <c r="J304" s="8">
        <f>46.16767+23.00301+42.65794</f>
        <v>111.82862</v>
      </c>
      <c r="K304" s="8">
        <f>-73-80</f>
        <v>-153</v>
      </c>
      <c r="L304" s="8">
        <f>SUM(H304:K304)</f>
        <v>3833.3286200000002</v>
      </c>
      <c r="M304" s="51"/>
      <c r="N304" s="8">
        <f>SUM(L304:M304)</f>
        <v>3833.3286200000002</v>
      </c>
      <c r="O304" s="8">
        <v>3875</v>
      </c>
      <c r="P304" s="8"/>
      <c r="Q304" s="8">
        <f>SUM(O304:P304)</f>
        <v>3875</v>
      </c>
      <c r="R304" s="8"/>
      <c r="S304" s="8">
        <f>SUM(Q304:R304)</f>
        <v>3875</v>
      </c>
      <c r="T304" s="8"/>
      <c r="U304" s="8">
        <f>SUM(S304:T304)</f>
        <v>3875</v>
      </c>
      <c r="V304" s="8">
        <v>3875</v>
      </c>
      <c r="W304" s="8"/>
      <c r="X304" s="8">
        <f>SUM(V304:W304)</f>
        <v>3875</v>
      </c>
      <c r="Y304" s="8"/>
      <c r="Z304" s="8">
        <f>SUM(X304:Y304)</f>
        <v>3875</v>
      </c>
      <c r="AA304" s="82"/>
    </row>
    <row r="305" spans="1:27" ht="31.5" outlineLevel="5" x14ac:dyDescent="0.2">
      <c r="A305" s="5" t="s">
        <v>35</v>
      </c>
      <c r="B305" s="5" t="s">
        <v>242</v>
      </c>
      <c r="C305" s="5" t="s">
        <v>250</v>
      </c>
      <c r="D305" s="5"/>
      <c r="E305" s="23" t="s">
        <v>251</v>
      </c>
      <c r="F305" s="4">
        <f>F307</f>
        <v>2000</v>
      </c>
      <c r="G305" s="4">
        <f>G307</f>
        <v>0</v>
      </c>
      <c r="H305" s="4">
        <f>H307</f>
        <v>2000</v>
      </c>
      <c r="I305" s="4">
        <f>I307</f>
        <v>0</v>
      </c>
      <c r="J305" s="4">
        <f>J307+J306</f>
        <v>1.70686</v>
      </c>
      <c r="K305" s="4">
        <f t="shared" ref="K305:N305" si="267">K307+K306</f>
        <v>60.699640000000002</v>
      </c>
      <c r="L305" s="4">
        <f t="shared" si="267"/>
        <v>2062.4064999999996</v>
      </c>
      <c r="M305" s="164">
        <f t="shared" si="267"/>
        <v>-3.3360000000000001E-2</v>
      </c>
      <c r="N305" s="4">
        <f t="shared" si="267"/>
        <v>2062.3731399999997</v>
      </c>
      <c r="O305" s="4">
        <f t="shared" ref="O305:Z305" si="268">O307</f>
        <v>2000</v>
      </c>
      <c r="P305" s="4">
        <f t="shared" si="268"/>
        <v>0</v>
      </c>
      <c r="Q305" s="4">
        <f t="shared" si="268"/>
        <v>2000</v>
      </c>
      <c r="R305" s="4">
        <f t="shared" si="268"/>
        <v>0</v>
      </c>
      <c r="S305" s="4">
        <f t="shared" si="268"/>
        <v>2000</v>
      </c>
      <c r="T305" s="4">
        <f t="shared" ref="T305:U305" si="269">T307+T306</f>
        <v>0</v>
      </c>
      <c r="U305" s="4">
        <f t="shared" si="269"/>
        <v>2000</v>
      </c>
      <c r="V305" s="4">
        <f t="shared" si="268"/>
        <v>2000</v>
      </c>
      <c r="W305" s="4">
        <f t="shared" si="268"/>
        <v>0</v>
      </c>
      <c r="X305" s="4">
        <f t="shared" si="268"/>
        <v>2000</v>
      </c>
      <c r="Y305" s="4">
        <f t="shared" si="268"/>
        <v>0</v>
      </c>
      <c r="Z305" s="4">
        <f t="shared" si="268"/>
        <v>2000</v>
      </c>
      <c r="AA305" s="82"/>
    </row>
    <row r="306" spans="1:27" s="109" customFormat="1" ht="15.75" hidden="1" outlineLevel="5" x14ac:dyDescent="0.2">
      <c r="A306" s="13" t="s">
        <v>35</v>
      </c>
      <c r="B306" s="13" t="s">
        <v>242</v>
      </c>
      <c r="C306" s="13" t="s">
        <v>250</v>
      </c>
      <c r="D306" s="9" t="s">
        <v>11</v>
      </c>
      <c r="E306" s="17" t="s">
        <v>598</v>
      </c>
      <c r="F306" s="8"/>
      <c r="G306" s="8"/>
      <c r="H306" s="8"/>
      <c r="I306" s="8"/>
      <c r="J306" s="8">
        <v>1.70686</v>
      </c>
      <c r="K306" s="8"/>
      <c r="L306" s="8">
        <f>SUM(H306:K306)</f>
        <v>1.70686</v>
      </c>
      <c r="M306" s="8"/>
      <c r="N306" s="8">
        <f>SUM(L306:M306)</f>
        <v>1.70686</v>
      </c>
      <c r="O306" s="8"/>
      <c r="P306" s="8"/>
      <c r="Q306" s="8"/>
      <c r="R306" s="8"/>
      <c r="S306" s="8"/>
      <c r="T306" s="8"/>
      <c r="U306" s="8">
        <f>SUM(S306:T306)</f>
        <v>0</v>
      </c>
      <c r="V306" s="8"/>
      <c r="W306" s="8"/>
      <c r="X306" s="8"/>
      <c r="Y306" s="8"/>
      <c r="Z306" s="8"/>
      <c r="AA306" s="82"/>
    </row>
    <row r="307" spans="1:27" ht="31.5" outlineLevel="7" x14ac:dyDescent="0.2">
      <c r="A307" s="13" t="s">
        <v>35</v>
      </c>
      <c r="B307" s="13" t="s">
        <v>242</v>
      </c>
      <c r="C307" s="13" t="s">
        <v>250</v>
      </c>
      <c r="D307" s="13" t="s">
        <v>92</v>
      </c>
      <c r="E307" s="18" t="s">
        <v>93</v>
      </c>
      <c r="F307" s="8">
        <v>2000</v>
      </c>
      <c r="G307" s="8"/>
      <c r="H307" s="8">
        <f>SUM(F307:G307)</f>
        <v>2000</v>
      </c>
      <c r="I307" s="8"/>
      <c r="J307" s="8"/>
      <c r="K307" s="8">
        <v>60.699640000000002</v>
      </c>
      <c r="L307" s="8">
        <f>SUM(H307:K307)</f>
        <v>2060.6996399999998</v>
      </c>
      <c r="M307" s="51">
        <v>-3.3360000000000001E-2</v>
      </c>
      <c r="N307" s="8">
        <f>SUM(L307:M307)</f>
        <v>2060.6662799999999</v>
      </c>
      <c r="O307" s="8">
        <v>2000</v>
      </c>
      <c r="P307" s="8"/>
      <c r="Q307" s="8">
        <f>SUM(O307:P307)</f>
        <v>2000</v>
      </c>
      <c r="R307" s="8"/>
      <c r="S307" s="8">
        <f>SUM(Q307:R307)</f>
        <v>2000</v>
      </c>
      <c r="T307" s="8"/>
      <c r="U307" s="8">
        <f>SUM(S307:T307)</f>
        <v>2000</v>
      </c>
      <c r="V307" s="8">
        <v>2000</v>
      </c>
      <c r="W307" s="8"/>
      <c r="X307" s="8">
        <f>SUM(V307:W307)</f>
        <v>2000</v>
      </c>
      <c r="Y307" s="8"/>
      <c r="Z307" s="8">
        <f>SUM(X307:Y307)</f>
        <v>2000</v>
      </c>
      <c r="AA307" s="82"/>
    </row>
    <row r="308" spans="1:27" ht="31.5" hidden="1" outlineLevel="7" x14ac:dyDescent="0.2">
      <c r="A308" s="5" t="s">
        <v>35</v>
      </c>
      <c r="B308" s="5" t="s">
        <v>242</v>
      </c>
      <c r="C308" s="10" t="s">
        <v>718</v>
      </c>
      <c r="D308" s="10"/>
      <c r="E308" s="81" t="s">
        <v>719</v>
      </c>
      <c r="F308" s="8"/>
      <c r="G308" s="8"/>
      <c r="H308" s="8"/>
      <c r="I308" s="4">
        <f t="shared" ref="I308:N308" si="270">I309</f>
        <v>0</v>
      </c>
      <c r="J308" s="4">
        <f t="shared" si="270"/>
        <v>3371.6703400000001</v>
      </c>
      <c r="K308" s="4">
        <f t="shared" si="270"/>
        <v>0</v>
      </c>
      <c r="L308" s="4">
        <f t="shared" si="270"/>
        <v>3371.6703400000001</v>
      </c>
      <c r="M308" s="4">
        <f t="shared" si="270"/>
        <v>0</v>
      </c>
      <c r="N308" s="4">
        <f t="shared" si="270"/>
        <v>3371.6703400000001</v>
      </c>
      <c r="O308" s="8"/>
      <c r="P308" s="8"/>
      <c r="Q308" s="8"/>
      <c r="R308" s="8"/>
      <c r="S308" s="8"/>
      <c r="T308" s="4">
        <f t="shared" ref="T308:U308" si="271">T309</f>
        <v>0</v>
      </c>
      <c r="U308" s="4">
        <f t="shared" si="271"/>
        <v>0</v>
      </c>
      <c r="V308" s="8"/>
      <c r="W308" s="8"/>
      <c r="X308" s="8"/>
      <c r="Y308" s="8"/>
      <c r="Z308" s="8"/>
      <c r="AA308" s="82"/>
    </row>
    <row r="309" spans="1:27" ht="31.5" hidden="1" outlineLevel="7" x14ac:dyDescent="0.2">
      <c r="A309" s="13" t="s">
        <v>35</v>
      </c>
      <c r="B309" s="13" t="s">
        <v>242</v>
      </c>
      <c r="C309" s="9" t="s">
        <v>718</v>
      </c>
      <c r="D309" s="9" t="s">
        <v>92</v>
      </c>
      <c r="E309" s="79" t="s">
        <v>591</v>
      </c>
      <c r="F309" s="8"/>
      <c r="G309" s="8"/>
      <c r="H309" s="8"/>
      <c r="I309" s="8"/>
      <c r="J309" s="8">
        <v>3371.6703400000001</v>
      </c>
      <c r="K309" s="8"/>
      <c r="L309" s="8">
        <f>SUM(H309:K309)</f>
        <v>3371.6703400000001</v>
      </c>
      <c r="M309" s="8"/>
      <c r="N309" s="8">
        <f>SUM(L309:M309)</f>
        <v>3371.6703400000001</v>
      </c>
      <c r="O309" s="8"/>
      <c r="P309" s="8"/>
      <c r="Q309" s="8"/>
      <c r="R309" s="8"/>
      <c r="S309" s="8"/>
      <c r="T309" s="8"/>
      <c r="U309" s="8">
        <f>SUM(S309:T309)</f>
        <v>0</v>
      </c>
      <c r="V309" s="8"/>
      <c r="W309" s="8"/>
      <c r="X309" s="8"/>
      <c r="Y309" s="8"/>
      <c r="Z309" s="8"/>
      <c r="AA309" s="82"/>
    </row>
    <row r="310" spans="1:27" ht="31.5" outlineLevel="7" x14ac:dyDescent="0.2">
      <c r="A310" s="5" t="s">
        <v>35</v>
      </c>
      <c r="B310" s="5" t="s">
        <v>242</v>
      </c>
      <c r="C310" s="10" t="s">
        <v>599</v>
      </c>
      <c r="D310" s="13"/>
      <c r="E310" s="15" t="s">
        <v>596</v>
      </c>
      <c r="F310" s="4">
        <f>F311</f>
        <v>1500</v>
      </c>
      <c r="G310" s="4">
        <f t="shared" ref="G310:V311" si="272">G311</f>
        <v>0</v>
      </c>
      <c r="H310" s="4">
        <f t="shared" si="272"/>
        <v>1500</v>
      </c>
      <c r="I310" s="4">
        <f t="shared" si="272"/>
        <v>0</v>
      </c>
      <c r="J310" s="4">
        <f t="shared" si="272"/>
        <v>2888.9335099999998</v>
      </c>
      <c r="K310" s="4">
        <f t="shared" si="272"/>
        <v>0</v>
      </c>
      <c r="L310" s="4">
        <f t="shared" si="272"/>
        <v>4388.9335099999998</v>
      </c>
      <c r="M310" s="4">
        <f t="shared" si="272"/>
        <v>2052.83068</v>
      </c>
      <c r="N310" s="4">
        <f t="shared" si="272"/>
        <v>6441.7641899999999</v>
      </c>
      <c r="O310" s="4">
        <f t="shared" si="272"/>
        <v>0</v>
      </c>
      <c r="P310" s="4">
        <f t="shared" si="272"/>
        <v>0</v>
      </c>
      <c r="Q310" s="4"/>
      <c r="R310" s="4">
        <f t="shared" ref="R310" si="273">R311</f>
        <v>0</v>
      </c>
      <c r="S310" s="4"/>
      <c r="T310" s="4">
        <f t="shared" ref="T310" si="274">T311</f>
        <v>0</v>
      </c>
      <c r="U310" s="4"/>
      <c r="V310" s="4">
        <f t="shared" si="272"/>
        <v>0</v>
      </c>
      <c r="W310" s="4">
        <f t="shared" ref="W310" si="275">W311</f>
        <v>0</v>
      </c>
      <c r="X310" s="4"/>
      <c r="Y310" s="4">
        <f t="shared" ref="Y310" si="276">Y311</f>
        <v>0</v>
      </c>
      <c r="Z310" s="4"/>
      <c r="AA310" s="82"/>
    </row>
    <row r="311" spans="1:27" ht="31.5" outlineLevel="7" x14ac:dyDescent="0.2">
      <c r="A311" s="13" t="s">
        <v>35</v>
      </c>
      <c r="B311" s="13" t="s">
        <v>242</v>
      </c>
      <c r="C311" s="9" t="s">
        <v>600</v>
      </c>
      <c r="D311" s="9"/>
      <c r="E311" s="16" t="s">
        <v>597</v>
      </c>
      <c r="F311" s="8">
        <f>F312</f>
        <v>1500</v>
      </c>
      <c r="G311" s="8">
        <f t="shared" si="272"/>
        <v>0</v>
      </c>
      <c r="H311" s="8">
        <f t="shared" si="272"/>
        <v>1500</v>
      </c>
      <c r="I311" s="8">
        <f t="shared" si="272"/>
        <v>0</v>
      </c>
      <c r="J311" s="8">
        <f>J312+J314</f>
        <v>2888.9335099999998</v>
      </c>
      <c r="K311" s="8">
        <f t="shared" ref="K311:Y311" si="277">K312+K314</f>
        <v>0</v>
      </c>
      <c r="L311" s="8">
        <f t="shared" si="277"/>
        <v>4388.9335099999998</v>
      </c>
      <c r="M311" s="8">
        <f>M312+M314+M313</f>
        <v>2052.83068</v>
      </c>
      <c r="N311" s="8">
        <f t="shared" ref="N311:T311" si="278">N312+N314+N313</f>
        <v>6441.7641899999999</v>
      </c>
      <c r="O311" s="8">
        <f t="shared" si="278"/>
        <v>0</v>
      </c>
      <c r="P311" s="8">
        <f t="shared" si="278"/>
        <v>0</v>
      </c>
      <c r="Q311" s="8">
        <f t="shared" si="278"/>
        <v>0</v>
      </c>
      <c r="R311" s="8">
        <f t="shared" si="278"/>
        <v>0</v>
      </c>
      <c r="S311" s="8">
        <f t="shared" si="278"/>
        <v>0</v>
      </c>
      <c r="T311" s="8">
        <f t="shared" si="278"/>
        <v>0</v>
      </c>
      <c r="U311" s="8"/>
      <c r="V311" s="8">
        <f t="shared" si="277"/>
        <v>0</v>
      </c>
      <c r="W311" s="8">
        <f t="shared" si="277"/>
        <v>0</v>
      </c>
      <c r="X311" s="8">
        <f t="shared" si="277"/>
        <v>0</v>
      </c>
      <c r="Y311" s="8">
        <f t="shared" si="277"/>
        <v>0</v>
      </c>
      <c r="Z311" s="8"/>
      <c r="AA311" s="82"/>
    </row>
    <row r="312" spans="1:27" ht="15.75" hidden="1" outlineLevel="7" x14ac:dyDescent="0.2">
      <c r="A312" s="13" t="s">
        <v>35</v>
      </c>
      <c r="B312" s="13" t="s">
        <v>242</v>
      </c>
      <c r="C312" s="9" t="s">
        <v>600</v>
      </c>
      <c r="D312" s="9" t="s">
        <v>11</v>
      </c>
      <c r="E312" s="17" t="s">
        <v>598</v>
      </c>
      <c r="F312" s="8">
        <v>1500</v>
      </c>
      <c r="G312" s="8"/>
      <c r="H312" s="8">
        <f>SUM(F312:G312)</f>
        <v>1500</v>
      </c>
      <c r="I312" s="8"/>
      <c r="J312" s="8">
        <f>950+580.10059</f>
        <v>1530.10059</v>
      </c>
      <c r="K312" s="8"/>
      <c r="L312" s="8">
        <f>SUM(H312:K312)</f>
        <v>3030.10059</v>
      </c>
      <c r="M312" s="8"/>
      <c r="N312" s="8">
        <f>SUM(L312:M312)</f>
        <v>3030.10059</v>
      </c>
      <c r="O312" s="8"/>
      <c r="P312" s="8"/>
      <c r="Q312" s="8"/>
      <c r="R312" s="8"/>
      <c r="S312" s="8"/>
      <c r="T312" s="8"/>
      <c r="U312" s="8">
        <f>SUM(S312:T312)</f>
        <v>0</v>
      </c>
      <c r="V312" s="8"/>
      <c r="W312" s="8"/>
      <c r="X312" s="8"/>
      <c r="Y312" s="8"/>
      <c r="Z312" s="8"/>
      <c r="AA312" s="82"/>
    </row>
    <row r="313" spans="1:27" ht="31.5" outlineLevel="7" x14ac:dyDescent="0.2">
      <c r="A313" s="13" t="s">
        <v>35</v>
      </c>
      <c r="B313" s="13" t="s">
        <v>242</v>
      </c>
      <c r="C313" s="9" t="s">
        <v>600</v>
      </c>
      <c r="D313" s="9" t="s">
        <v>92</v>
      </c>
      <c r="E313" s="17" t="s">
        <v>591</v>
      </c>
      <c r="F313" s="8"/>
      <c r="G313" s="8"/>
      <c r="H313" s="8"/>
      <c r="I313" s="8"/>
      <c r="J313" s="8"/>
      <c r="K313" s="8"/>
      <c r="L313" s="8"/>
      <c r="M313" s="8">
        <v>2052.83068</v>
      </c>
      <c r="N313" s="8">
        <f>SUM(L313:M313)</f>
        <v>2052.83068</v>
      </c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2"/>
    </row>
    <row r="314" spans="1:27" ht="15.75" hidden="1" outlineLevel="7" x14ac:dyDescent="0.2">
      <c r="A314" s="13" t="s">
        <v>35</v>
      </c>
      <c r="B314" s="13" t="s">
        <v>242</v>
      </c>
      <c r="C314" s="9" t="s">
        <v>600</v>
      </c>
      <c r="D314" s="13" t="s">
        <v>27</v>
      </c>
      <c r="E314" s="18" t="s">
        <v>28</v>
      </c>
      <c r="F314" s="8"/>
      <c r="G314" s="8"/>
      <c r="H314" s="8"/>
      <c r="I314" s="8"/>
      <c r="J314" s="8">
        <v>1358.8329200000001</v>
      </c>
      <c r="K314" s="8"/>
      <c r="L314" s="8">
        <f>SUM(H314:K314)</f>
        <v>1358.8329200000001</v>
      </c>
      <c r="M314" s="8"/>
      <c r="N314" s="8">
        <f>SUM(L314:M314)</f>
        <v>1358.8329200000001</v>
      </c>
      <c r="O314" s="8"/>
      <c r="P314" s="8"/>
      <c r="Q314" s="8"/>
      <c r="R314" s="8"/>
      <c r="S314" s="8"/>
      <c r="T314" s="8"/>
      <c r="U314" s="8">
        <f>SUM(S314:T314)</f>
        <v>0</v>
      </c>
      <c r="V314" s="8"/>
      <c r="W314" s="8"/>
      <c r="X314" s="8"/>
      <c r="Y314" s="8"/>
      <c r="Z314" s="8"/>
      <c r="AA314" s="82"/>
    </row>
    <row r="315" spans="1:27" s="106" customFormat="1" ht="15.75" hidden="1" outlineLevel="7" x14ac:dyDescent="0.2">
      <c r="A315" s="5" t="s">
        <v>35</v>
      </c>
      <c r="B315" s="5" t="s">
        <v>242</v>
      </c>
      <c r="C315" s="10" t="s">
        <v>759</v>
      </c>
      <c r="D315" s="5"/>
      <c r="E315" s="23" t="s">
        <v>252</v>
      </c>
      <c r="F315" s="4"/>
      <c r="G315" s="4"/>
      <c r="H315" s="4"/>
      <c r="I315" s="4"/>
      <c r="J315" s="4">
        <f>J316</f>
        <v>2833.0050000000001</v>
      </c>
      <c r="K315" s="4">
        <f t="shared" ref="K315:N316" si="279">K316</f>
        <v>0</v>
      </c>
      <c r="L315" s="4">
        <f t="shared" si="279"/>
        <v>2833.0050000000001</v>
      </c>
      <c r="M315" s="4">
        <f t="shared" si="279"/>
        <v>0</v>
      </c>
      <c r="N315" s="4">
        <f t="shared" si="279"/>
        <v>2833.0050000000001</v>
      </c>
      <c r="O315" s="4"/>
      <c r="P315" s="4"/>
      <c r="Q315" s="4"/>
      <c r="R315" s="4"/>
      <c r="S315" s="4"/>
      <c r="T315" s="4">
        <f t="shared" ref="T315:U316" si="280">T316</f>
        <v>0</v>
      </c>
      <c r="U315" s="4">
        <f t="shared" si="280"/>
        <v>0</v>
      </c>
      <c r="V315" s="4"/>
      <c r="W315" s="4"/>
      <c r="X315" s="4"/>
      <c r="Y315" s="4"/>
      <c r="Z315" s="4"/>
      <c r="AA315" s="82"/>
    </row>
    <row r="316" spans="1:27" s="106" customFormat="1" ht="31.5" hidden="1" outlineLevel="7" x14ac:dyDescent="0.2">
      <c r="A316" s="5" t="s">
        <v>35</v>
      </c>
      <c r="B316" s="5" t="s">
        <v>242</v>
      </c>
      <c r="C316" s="10" t="s">
        <v>761</v>
      </c>
      <c r="D316" s="5"/>
      <c r="E316" s="23" t="s">
        <v>762</v>
      </c>
      <c r="F316" s="4"/>
      <c r="G316" s="4"/>
      <c r="H316" s="4"/>
      <c r="I316" s="4"/>
      <c r="J316" s="4">
        <f>J317</f>
        <v>2833.0050000000001</v>
      </c>
      <c r="K316" s="4">
        <f t="shared" si="279"/>
        <v>0</v>
      </c>
      <c r="L316" s="4">
        <f t="shared" si="279"/>
        <v>2833.0050000000001</v>
      </c>
      <c r="M316" s="4">
        <f t="shared" si="279"/>
        <v>0</v>
      </c>
      <c r="N316" s="4">
        <f t="shared" si="279"/>
        <v>2833.0050000000001</v>
      </c>
      <c r="O316" s="4"/>
      <c r="P316" s="4"/>
      <c r="Q316" s="4"/>
      <c r="R316" s="4"/>
      <c r="S316" s="4"/>
      <c r="T316" s="4">
        <f t="shared" si="280"/>
        <v>0</v>
      </c>
      <c r="U316" s="4">
        <f t="shared" si="280"/>
        <v>0</v>
      </c>
      <c r="V316" s="4"/>
      <c r="W316" s="4"/>
      <c r="X316" s="4"/>
      <c r="Y316" s="4"/>
      <c r="Z316" s="4"/>
      <c r="AA316" s="82"/>
    </row>
    <row r="317" spans="1:27" ht="31.5" hidden="1" outlineLevel="7" x14ac:dyDescent="0.2">
      <c r="A317" s="13" t="s">
        <v>35</v>
      </c>
      <c r="B317" s="13" t="s">
        <v>242</v>
      </c>
      <c r="C317" s="9" t="s">
        <v>760</v>
      </c>
      <c r="D317" s="9" t="s">
        <v>92</v>
      </c>
      <c r="E317" s="17" t="s">
        <v>591</v>
      </c>
      <c r="F317" s="8"/>
      <c r="G317" s="8"/>
      <c r="H317" s="8"/>
      <c r="I317" s="8"/>
      <c r="J317" s="8">
        <f>920+1913.005</f>
        <v>2833.0050000000001</v>
      </c>
      <c r="K317" s="8"/>
      <c r="L317" s="8">
        <f>SUM(H317:K317)</f>
        <v>2833.0050000000001</v>
      </c>
      <c r="M317" s="8"/>
      <c r="N317" s="8">
        <f>SUM(L317:M317)</f>
        <v>2833.0050000000001</v>
      </c>
      <c r="O317" s="8"/>
      <c r="P317" s="8"/>
      <c r="Q317" s="8"/>
      <c r="R317" s="8"/>
      <c r="S317" s="8"/>
      <c r="T317" s="8"/>
      <c r="U317" s="8">
        <f>SUM(S317:T317)</f>
        <v>0</v>
      </c>
      <c r="V317" s="8"/>
      <c r="W317" s="8"/>
      <c r="X317" s="8"/>
      <c r="Y317" s="8"/>
      <c r="Z317" s="8"/>
      <c r="AA317" s="82"/>
    </row>
    <row r="318" spans="1:27" ht="15.75" outlineLevel="1" collapsed="1" x14ac:dyDescent="0.2">
      <c r="A318" s="5" t="s">
        <v>35</v>
      </c>
      <c r="B318" s="5" t="s">
        <v>253</v>
      </c>
      <c r="C318" s="5"/>
      <c r="D318" s="5"/>
      <c r="E318" s="23" t="s">
        <v>254</v>
      </c>
      <c r="F318" s="4">
        <f>F319+F324</f>
        <v>102830.9</v>
      </c>
      <c r="G318" s="4">
        <f t="shared" ref="G318:H318" si="281">G319+G324</f>
        <v>0.8</v>
      </c>
      <c r="H318" s="4">
        <f t="shared" si="281"/>
        <v>102831.7</v>
      </c>
      <c r="I318" s="4">
        <f>I319+I324+I360</f>
        <v>734.7</v>
      </c>
      <c r="J318" s="4">
        <f t="shared" ref="J318:Z318" si="282">J319+J324+J360</f>
        <v>0</v>
      </c>
      <c r="K318" s="4">
        <f t="shared" si="282"/>
        <v>-6805.2163899999996</v>
      </c>
      <c r="L318" s="4">
        <f t="shared" si="282"/>
        <v>96761.183609999993</v>
      </c>
      <c r="M318" s="4">
        <f t="shared" si="282"/>
        <v>15379.989519999999</v>
      </c>
      <c r="N318" s="4">
        <f t="shared" si="282"/>
        <v>112141.17313</v>
      </c>
      <c r="O318" s="4">
        <f t="shared" si="282"/>
        <v>99923.4</v>
      </c>
      <c r="P318" s="4">
        <f t="shared" si="282"/>
        <v>0</v>
      </c>
      <c r="Q318" s="4">
        <f t="shared" si="282"/>
        <v>99923.4</v>
      </c>
      <c r="R318" s="4">
        <f t="shared" si="282"/>
        <v>0</v>
      </c>
      <c r="S318" s="4">
        <f t="shared" si="282"/>
        <v>99923.4</v>
      </c>
      <c r="T318" s="4">
        <f t="shared" si="282"/>
        <v>0</v>
      </c>
      <c r="U318" s="4">
        <f t="shared" si="282"/>
        <v>99923.4</v>
      </c>
      <c r="V318" s="4">
        <f t="shared" si="282"/>
        <v>102448.5</v>
      </c>
      <c r="W318" s="4">
        <f t="shared" si="282"/>
        <v>0</v>
      </c>
      <c r="X318" s="4">
        <f t="shared" si="282"/>
        <v>102448.5</v>
      </c>
      <c r="Y318" s="4">
        <f t="shared" si="282"/>
        <v>-666.68100000000004</v>
      </c>
      <c r="Z318" s="4">
        <f t="shared" si="282"/>
        <v>101781.819</v>
      </c>
      <c r="AA318" s="82"/>
    </row>
    <row r="319" spans="1:27" ht="47.25" hidden="1" outlineLevel="2" x14ac:dyDescent="0.2">
      <c r="A319" s="5" t="s">
        <v>35</v>
      </c>
      <c r="B319" s="5" t="s">
        <v>253</v>
      </c>
      <c r="C319" s="5" t="s">
        <v>76</v>
      </c>
      <c r="D319" s="5"/>
      <c r="E319" s="23" t="s">
        <v>77</v>
      </c>
      <c r="F319" s="4">
        <f t="shared" ref="F319:Z322" si="283">F320</f>
        <v>37.700000000000003</v>
      </c>
      <c r="G319" s="4">
        <f t="shared" si="283"/>
        <v>0</v>
      </c>
      <c r="H319" s="4">
        <f t="shared" si="283"/>
        <v>37.700000000000003</v>
      </c>
      <c r="I319" s="4">
        <f t="shared" si="283"/>
        <v>0</v>
      </c>
      <c r="J319" s="4">
        <f t="shared" si="283"/>
        <v>0</v>
      </c>
      <c r="K319" s="4">
        <f t="shared" si="283"/>
        <v>0</v>
      </c>
      <c r="L319" s="4">
        <f t="shared" si="283"/>
        <v>37.700000000000003</v>
      </c>
      <c r="M319" s="4">
        <f t="shared" si="283"/>
        <v>0</v>
      </c>
      <c r="N319" s="4">
        <f t="shared" si="283"/>
        <v>37.700000000000003</v>
      </c>
      <c r="O319" s="4">
        <f t="shared" si="283"/>
        <v>37.700000000000003</v>
      </c>
      <c r="P319" s="4">
        <f t="shared" si="283"/>
        <v>0</v>
      </c>
      <c r="Q319" s="4">
        <f t="shared" si="283"/>
        <v>37.700000000000003</v>
      </c>
      <c r="R319" s="4">
        <f t="shared" si="283"/>
        <v>0</v>
      </c>
      <c r="S319" s="4">
        <f t="shared" si="283"/>
        <v>37.700000000000003</v>
      </c>
      <c r="T319" s="4">
        <f t="shared" si="283"/>
        <v>0</v>
      </c>
      <c r="U319" s="4">
        <f t="shared" si="283"/>
        <v>37.700000000000003</v>
      </c>
      <c r="V319" s="4">
        <f t="shared" si="283"/>
        <v>37.700000000000003</v>
      </c>
      <c r="W319" s="4">
        <f t="shared" si="283"/>
        <v>0</v>
      </c>
      <c r="X319" s="4">
        <f t="shared" si="283"/>
        <v>37.700000000000003</v>
      </c>
      <c r="Y319" s="4">
        <f t="shared" si="283"/>
        <v>0</v>
      </c>
      <c r="Z319" s="4">
        <f t="shared" si="283"/>
        <v>37.700000000000003</v>
      </c>
      <c r="AA319" s="82"/>
    </row>
    <row r="320" spans="1:27" ht="31.5" hidden="1" outlineLevel="3" x14ac:dyDescent="0.2">
      <c r="A320" s="5" t="s">
        <v>35</v>
      </c>
      <c r="B320" s="5" t="s">
        <v>253</v>
      </c>
      <c r="C320" s="5" t="s">
        <v>78</v>
      </c>
      <c r="D320" s="5"/>
      <c r="E320" s="23" t="s">
        <v>79</v>
      </c>
      <c r="F320" s="4">
        <f t="shared" si="283"/>
        <v>37.700000000000003</v>
      </c>
      <c r="G320" s="4">
        <f t="shared" si="283"/>
        <v>0</v>
      </c>
      <c r="H320" s="4">
        <f t="shared" si="283"/>
        <v>37.700000000000003</v>
      </c>
      <c r="I320" s="4">
        <f t="shared" si="283"/>
        <v>0</v>
      </c>
      <c r="J320" s="4">
        <f t="shared" si="283"/>
        <v>0</v>
      </c>
      <c r="K320" s="4">
        <f t="shared" si="283"/>
        <v>0</v>
      </c>
      <c r="L320" s="4">
        <f t="shared" si="283"/>
        <v>37.700000000000003</v>
      </c>
      <c r="M320" s="4">
        <f t="shared" si="283"/>
        <v>0</v>
      </c>
      <c r="N320" s="4">
        <f t="shared" si="283"/>
        <v>37.700000000000003</v>
      </c>
      <c r="O320" s="4">
        <f t="shared" si="283"/>
        <v>37.700000000000003</v>
      </c>
      <c r="P320" s="4">
        <f t="shared" si="283"/>
        <v>0</v>
      </c>
      <c r="Q320" s="4">
        <f t="shared" si="283"/>
        <v>37.700000000000003</v>
      </c>
      <c r="R320" s="4">
        <f t="shared" si="283"/>
        <v>0</v>
      </c>
      <c r="S320" s="4">
        <f t="shared" si="283"/>
        <v>37.700000000000003</v>
      </c>
      <c r="T320" s="4">
        <f t="shared" si="283"/>
        <v>0</v>
      </c>
      <c r="U320" s="4">
        <f t="shared" si="283"/>
        <v>37.700000000000003</v>
      </c>
      <c r="V320" s="4">
        <f t="shared" si="283"/>
        <v>37.700000000000003</v>
      </c>
      <c r="W320" s="4">
        <f t="shared" si="283"/>
        <v>0</v>
      </c>
      <c r="X320" s="4">
        <f t="shared" si="283"/>
        <v>37.700000000000003</v>
      </c>
      <c r="Y320" s="4">
        <f t="shared" si="283"/>
        <v>0</v>
      </c>
      <c r="Z320" s="4">
        <f t="shared" si="283"/>
        <v>37.700000000000003</v>
      </c>
      <c r="AA320" s="82"/>
    </row>
    <row r="321" spans="1:27" ht="31.5" hidden="1" outlineLevel="4" x14ac:dyDescent="0.2">
      <c r="A321" s="5" t="s">
        <v>35</v>
      </c>
      <c r="B321" s="5" t="s">
        <v>253</v>
      </c>
      <c r="C321" s="5" t="s">
        <v>147</v>
      </c>
      <c r="D321" s="5"/>
      <c r="E321" s="23" t="s">
        <v>148</v>
      </c>
      <c r="F321" s="4">
        <f t="shared" si="283"/>
        <v>37.700000000000003</v>
      </c>
      <c r="G321" s="4">
        <f t="shared" si="283"/>
        <v>0</v>
      </c>
      <c r="H321" s="4">
        <f t="shared" si="283"/>
        <v>37.700000000000003</v>
      </c>
      <c r="I321" s="4">
        <f t="shared" si="283"/>
        <v>0</v>
      </c>
      <c r="J321" s="4">
        <f t="shared" si="283"/>
        <v>0</v>
      </c>
      <c r="K321" s="4">
        <f t="shared" si="283"/>
        <v>0</v>
      </c>
      <c r="L321" s="4">
        <f t="shared" si="283"/>
        <v>37.700000000000003</v>
      </c>
      <c r="M321" s="4">
        <f t="shared" si="283"/>
        <v>0</v>
      </c>
      <c r="N321" s="4">
        <f t="shared" si="283"/>
        <v>37.700000000000003</v>
      </c>
      <c r="O321" s="4">
        <f t="shared" si="283"/>
        <v>37.700000000000003</v>
      </c>
      <c r="P321" s="4">
        <f t="shared" si="283"/>
        <v>0</v>
      </c>
      <c r="Q321" s="4">
        <f t="shared" si="283"/>
        <v>37.700000000000003</v>
      </c>
      <c r="R321" s="4">
        <f t="shared" si="283"/>
        <v>0</v>
      </c>
      <c r="S321" s="4">
        <f t="shared" si="283"/>
        <v>37.700000000000003</v>
      </c>
      <c r="T321" s="4">
        <f t="shared" si="283"/>
        <v>0</v>
      </c>
      <c r="U321" s="4">
        <f t="shared" si="283"/>
        <v>37.700000000000003</v>
      </c>
      <c r="V321" s="4">
        <f t="shared" si="283"/>
        <v>37.700000000000003</v>
      </c>
      <c r="W321" s="4">
        <f t="shared" si="283"/>
        <v>0</v>
      </c>
      <c r="X321" s="4">
        <f t="shared" si="283"/>
        <v>37.700000000000003</v>
      </c>
      <c r="Y321" s="4">
        <f t="shared" si="283"/>
        <v>0</v>
      </c>
      <c r="Z321" s="4">
        <f t="shared" si="283"/>
        <v>37.700000000000003</v>
      </c>
      <c r="AA321" s="82"/>
    </row>
    <row r="322" spans="1:27" ht="31.5" hidden="1" outlineLevel="5" x14ac:dyDescent="0.2">
      <c r="A322" s="5" t="s">
        <v>35</v>
      </c>
      <c r="B322" s="5" t="s">
        <v>253</v>
      </c>
      <c r="C322" s="5" t="s">
        <v>255</v>
      </c>
      <c r="D322" s="5"/>
      <c r="E322" s="23" t="s">
        <v>625</v>
      </c>
      <c r="F322" s="4">
        <f t="shared" si="283"/>
        <v>37.700000000000003</v>
      </c>
      <c r="G322" s="4">
        <f t="shared" si="283"/>
        <v>0</v>
      </c>
      <c r="H322" s="4">
        <f t="shared" si="283"/>
        <v>37.700000000000003</v>
      </c>
      <c r="I322" s="4">
        <f t="shared" si="283"/>
        <v>0</v>
      </c>
      <c r="J322" s="4">
        <f t="shared" si="283"/>
        <v>0</v>
      </c>
      <c r="K322" s="4">
        <f t="shared" si="283"/>
        <v>0</v>
      </c>
      <c r="L322" s="4">
        <f t="shared" si="283"/>
        <v>37.700000000000003</v>
      </c>
      <c r="M322" s="4">
        <f t="shared" si="283"/>
        <v>0</v>
      </c>
      <c r="N322" s="4">
        <f t="shared" si="283"/>
        <v>37.700000000000003</v>
      </c>
      <c r="O322" s="4">
        <f t="shared" si="283"/>
        <v>37.700000000000003</v>
      </c>
      <c r="P322" s="4">
        <f t="shared" si="283"/>
        <v>0</v>
      </c>
      <c r="Q322" s="4">
        <f t="shared" si="283"/>
        <v>37.700000000000003</v>
      </c>
      <c r="R322" s="4">
        <f t="shared" si="283"/>
        <v>0</v>
      </c>
      <c r="S322" s="4">
        <f t="shared" si="283"/>
        <v>37.700000000000003</v>
      </c>
      <c r="T322" s="4">
        <f t="shared" si="283"/>
        <v>0</v>
      </c>
      <c r="U322" s="4">
        <f t="shared" si="283"/>
        <v>37.700000000000003</v>
      </c>
      <c r="V322" s="4">
        <f t="shared" si="283"/>
        <v>37.700000000000003</v>
      </c>
      <c r="W322" s="4">
        <f t="shared" si="283"/>
        <v>0</v>
      </c>
      <c r="X322" s="4">
        <f t="shared" si="283"/>
        <v>37.700000000000003</v>
      </c>
      <c r="Y322" s="4">
        <f t="shared" si="283"/>
        <v>0</v>
      </c>
      <c r="Z322" s="4">
        <f t="shared" si="283"/>
        <v>37.700000000000003</v>
      </c>
      <c r="AA322" s="82"/>
    </row>
    <row r="323" spans="1:27" ht="31.5" hidden="1" outlineLevel="7" x14ac:dyDescent="0.2">
      <c r="A323" s="13" t="s">
        <v>35</v>
      </c>
      <c r="B323" s="13" t="s">
        <v>253</v>
      </c>
      <c r="C323" s="13" t="s">
        <v>255</v>
      </c>
      <c r="D323" s="13" t="s">
        <v>92</v>
      </c>
      <c r="E323" s="18" t="s">
        <v>93</v>
      </c>
      <c r="F323" s="8">
        <v>37.700000000000003</v>
      </c>
      <c r="G323" s="8"/>
      <c r="H323" s="8">
        <f>SUM(F323:G323)</f>
        <v>37.700000000000003</v>
      </c>
      <c r="I323" s="8"/>
      <c r="J323" s="8"/>
      <c r="K323" s="8"/>
      <c r="L323" s="8">
        <f>SUM(H323:K323)</f>
        <v>37.700000000000003</v>
      </c>
      <c r="M323" s="8"/>
      <c r="N323" s="8">
        <f>SUM(L323:M323)</f>
        <v>37.700000000000003</v>
      </c>
      <c r="O323" s="8">
        <v>37.700000000000003</v>
      </c>
      <c r="P323" s="8"/>
      <c r="Q323" s="8">
        <f>SUM(O323:P323)</f>
        <v>37.700000000000003</v>
      </c>
      <c r="R323" s="8"/>
      <c r="S323" s="8">
        <f>SUM(Q323:R323)</f>
        <v>37.700000000000003</v>
      </c>
      <c r="T323" s="8"/>
      <c r="U323" s="8">
        <f>SUM(S323:T323)</f>
        <v>37.700000000000003</v>
      </c>
      <c r="V323" s="8">
        <v>37.700000000000003</v>
      </c>
      <c r="W323" s="8"/>
      <c r="X323" s="8">
        <f>SUM(V323:W323)</f>
        <v>37.700000000000003</v>
      </c>
      <c r="Y323" s="8"/>
      <c r="Z323" s="8">
        <f>SUM(X323:Y323)</f>
        <v>37.700000000000003</v>
      </c>
      <c r="AA323" s="82"/>
    </row>
    <row r="324" spans="1:27" ht="31.5" outlineLevel="2" x14ac:dyDescent="0.2">
      <c r="A324" s="5" t="s">
        <v>35</v>
      </c>
      <c r="B324" s="5" t="s">
        <v>253</v>
      </c>
      <c r="C324" s="5" t="s">
        <v>170</v>
      </c>
      <c r="D324" s="5"/>
      <c r="E324" s="23" t="s">
        <v>171</v>
      </c>
      <c r="F324" s="4">
        <f>F325+F356</f>
        <v>102793.2</v>
      </c>
      <c r="G324" s="4">
        <f t="shared" ref="G324:N324" si="284">G325+G356</f>
        <v>0.8</v>
      </c>
      <c r="H324" s="4">
        <f t="shared" si="284"/>
        <v>102794</v>
      </c>
      <c r="I324" s="4">
        <f t="shared" si="284"/>
        <v>0</v>
      </c>
      <c r="J324" s="4">
        <f t="shared" si="284"/>
        <v>0</v>
      </c>
      <c r="K324" s="4">
        <f t="shared" si="284"/>
        <v>-7000.5163899999998</v>
      </c>
      <c r="L324" s="4">
        <f t="shared" si="284"/>
        <v>95793.483609999996</v>
      </c>
      <c r="M324" s="4">
        <f t="shared" si="284"/>
        <v>14137</v>
      </c>
      <c r="N324" s="4">
        <f t="shared" si="284"/>
        <v>109930.48361</v>
      </c>
      <c r="O324" s="4">
        <f>O325+O356</f>
        <v>99885.7</v>
      </c>
      <c r="P324" s="4">
        <f t="shared" ref="P324:U324" si="285">P325+P356</f>
        <v>0</v>
      </c>
      <c r="Q324" s="4">
        <f t="shared" si="285"/>
        <v>99885.7</v>
      </c>
      <c r="R324" s="4">
        <f t="shared" si="285"/>
        <v>0</v>
      </c>
      <c r="S324" s="4">
        <f t="shared" si="285"/>
        <v>99885.7</v>
      </c>
      <c r="T324" s="4">
        <f t="shared" si="285"/>
        <v>0</v>
      </c>
      <c r="U324" s="4">
        <f t="shared" si="285"/>
        <v>99885.7</v>
      </c>
      <c r="V324" s="4">
        <f>V325+V356</f>
        <v>102410.8</v>
      </c>
      <c r="W324" s="4">
        <f t="shared" ref="W324:Z324" si="286">W325+W356</f>
        <v>0</v>
      </c>
      <c r="X324" s="4">
        <f t="shared" si="286"/>
        <v>102410.8</v>
      </c>
      <c r="Y324" s="4">
        <f t="shared" si="286"/>
        <v>-666.68100000000004</v>
      </c>
      <c r="Z324" s="4">
        <f t="shared" si="286"/>
        <v>101744.11900000001</v>
      </c>
      <c r="AA324" s="82"/>
    </row>
    <row r="325" spans="1:27" ht="15.75" outlineLevel="3" x14ac:dyDescent="0.2">
      <c r="A325" s="5" t="s">
        <v>35</v>
      </c>
      <c r="B325" s="5" t="s">
        <v>253</v>
      </c>
      <c r="C325" s="5" t="s">
        <v>172</v>
      </c>
      <c r="D325" s="5"/>
      <c r="E325" s="23" t="s">
        <v>604</v>
      </c>
      <c r="F325" s="4">
        <f>F326+F331+F336+F344+F349</f>
        <v>70202.5</v>
      </c>
      <c r="G325" s="4">
        <f t="shared" ref="G325:N325" si="287">G326+G331+G336+G344+G349</f>
        <v>0.8</v>
      </c>
      <c r="H325" s="4">
        <f t="shared" si="287"/>
        <v>70203.3</v>
      </c>
      <c r="I325" s="4">
        <f t="shared" si="287"/>
        <v>0</v>
      </c>
      <c r="J325" s="4">
        <f t="shared" si="287"/>
        <v>0</v>
      </c>
      <c r="K325" s="4">
        <f t="shared" si="287"/>
        <v>-0.51639000000000002</v>
      </c>
      <c r="L325" s="4">
        <f t="shared" si="287"/>
        <v>70202.783609999999</v>
      </c>
      <c r="M325" s="4">
        <f t="shared" si="287"/>
        <v>14137</v>
      </c>
      <c r="N325" s="4">
        <f t="shared" si="287"/>
        <v>84339.783609999999</v>
      </c>
      <c r="O325" s="4">
        <f>O326+O331+O336+O344+O349</f>
        <v>68885.7</v>
      </c>
      <c r="P325" s="4">
        <f t="shared" ref="P325:U325" si="288">P326+P331+P336+P344+P349</f>
        <v>0</v>
      </c>
      <c r="Q325" s="4">
        <f t="shared" si="288"/>
        <v>68885.7</v>
      </c>
      <c r="R325" s="4">
        <f t="shared" si="288"/>
        <v>0</v>
      </c>
      <c r="S325" s="4">
        <f t="shared" si="288"/>
        <v>68885.7</v>
      </c>
      <c r="T325" s="4">
        <f t="shared" si="288"/>
        <v>0</v>
      </c>
      <c r="U325" s="4">
        <f t="shared" si="288"/>
        <v>68885.7</v>
      </c>
      <c r="V325" s="4">
        <f>V326+V331+V336+V344+V349</f>
        <v>73010.8</v>
      </c>
      <c r="W325" s="4">
        <f t="shared" ref="W325:Z325" si="289">W326+W331+W336+W344+W349</f>
        <v>0</v>
      </c>
      <c r="X325" s="4">
        <f t="shared" si="289"/>
        <v>73010.8</v>
      </c>
      <c r="Y325" s="4">
        <f t="shared" si="289"/>
        <v>-666.68100000000004</v>
      </c>
      <c r="Z325" s="4">
        <f t="shared" si="289"/>
        <v>72344.119000000006</v>
      </c>
      <c r="AA325" s="82"/>
    </row>
    <row r="326" spans="1:27" ht="31.5" outlineLevel="4" collapsed="1" x14ac:dyDescent="0.2">
      <c r="A326" s="5" t="s">
        <v>35</v>
      </c>
      <c r="B326" s="5" t="s">
        <v>253</v>
      </c>
      <c r="C326" s="5" t="s">
        <v>173</v>
      </c>
      <c r="D326" s="5"/>
      <c r="E326" s="23" t="s">
        <v>174</v>
      </c>
      <c r="F326" s="4">
        <f>F327+F329</f>
        <v>13871.3</v>
      </c>
      <c r="G326" s="4">
        <f t="shared" ref="G326:N326" si="290">G327+G329</f>
        <v>0</v>
      </c>
      <c r="H326" s="4">
        <f t="shared" si="290"/>
        <v>13871.3</v>
      </c>
      <c r="I326" s="4">
        <f t="shared" si="290"/>
        <v>0</v>
      </c>
      <c r="J326" s="4">
        <f t="shared" si="290"/>
        <v>0</v>
      </c>
      <c r="K326" s="4">
        <f t="shared" si="290"/>
        <v>0</v>
      </c>
      <c r="L326" s="4">
        <f t="shared" si="290"/>
        <v>13871.3</v>
      </c>
      <c r="M326" s="4">
        <f t="shared" si="290"/>
        <v>937</v>
      </c>
      <c r="N326" s="4">
        <f t="shared" si="290"/>
        <v>14808.3</v>
      </c>
      <c r="O326" s="4">
        <f>O327+O329</f>
        <v>12300</v>
      </c>
      <c r="P326" s="4">
        <f t="shared" ref="P326:U326" si="291">P327+P329</f>
        <v>0</v>
      </c>
      <c r="Q326" s="4">
        <f t="shared" si="291"/>
        <v>12300</v>
      </c>
      <c r="R326" s="4">
        <f t="shared" si="291"/>
        <v>0</v>
      </c>
      <c r="S326" s="4">
        <f t="shared" si="291"/>
        <v>12300</v>
      </c>
      <c r="T326" s="4">
        <f t="shared" si="291"/>
        <v>0</v>
      </c>
      <c r="U326" s="4">
        <f t="shared" si="291"/>
        <v>12300</v>
      </c>
      <c r="V326" s="4">
        <f>V327+V329</f>
        <v>12300</v>
      </c>
      <c r="W326" s="4">
        <f t="shared" ref="W326:Z326" si="292">W327+W329</f>
        <v>0</v>
      </c>
      <c r="X326" s="4">
        <f t="shared" si="292"/>
        <v>12300</v>
      </c>
      <c r="Y326" s="4">
        <f t="shared" si="292"/>
        <v>-666.68100000000004</v>
      </c>
      <c r="Z326" s="4">
        <f t="shared" si="292"/>
        <v>11633.319</v>
      </c>
      <c r="AA326" s="82"/>
    </row>
    <row r="327" spans="1:27" ht="15.75" hidden="1" outlineLevel="5" x14ac:dyDescent="0.2">
      <c r="A327" s="5" t="s">
        <v>35</v>
      </c>
      <c r="B327" s="5" t="s">
        <v>253</v>
      </c>
      <c r="C327" s="5" t="s">
        <v>256</v>
      </c>
      <c r="D327" s="5"/>
      <c r="E327" s="23" t="s">
        <v>257</v>
      </c>
      <c r="F327" s="4">
        <f>F328</f>
        <v>8871.2999999999993</v>
      </c>
      <c r="G327" s="4">
        <f t="shared" ref="G327:Z327" si="293">G328</f>
        <v>0</v>
      </c>
      <c r="H327" s="4">
        <f t="shared" si="293"/>
        <v>8871.2999999999993</v>
      </c>
      <c r="I327" s="4">
        <f t="shared" si="293"/>
        <v>0</v>
      </c>
      <c r="J327" s="4">
        <f t="shared" si="293"/>
        <v>0</v>
      </c>
      <c r="K327" s="4">
        <f t="shared" si="293"/>
        <v>0</v>
      </c>
      <c r="L327" s="4">
        <f t="shared" si="293"/>
        <v>8871.2999999999993</v>
      </c>
      <c r="M327" s="4">
        <f t="shared" si="293"/>
        <v>0</v>
      </c>
      <c r="N327" s="4">
        <f t="shared" si="293"/>
        <v>8871.2999999999993</v>
      </c>
      <c r="O327" s="4">
        <f t="shared" si="293"/>
        <v>9000</v>
      </c>
      <c r="P327" s="4">
        <f t="shared" si="293"/>
        <v>0</v>
      </c>
      <c r="Q327" s="4">
        <f t="shared" si="293"/>
        <v>9000</v>
      </c>
      <c r="R327" s="4">
        <f t="shared" si="293"/>
        <v>0</v>
      </c>
      <c r="S327" s="4">
        <f t="shared" si="293"/>
        <v>9000</v>
      </c>
      <c r="T327" s="4">
        <f t="shared" si="293"/>
        <v>0</v>
      </c>
      <c r="U327" s="4">
        <f t="shared" si="293"/>
        <v>9000</v>
      </c>
      <c r="V327" s="4">
        <f t="shared" si="293"/>
        <v>9000</v>
      </c>
      <c r="W327" s="4">
        <f t="shared" si="293"/>
        <v>0</v>
      </c>
      <c r="X327" s="4">
        <f t="shared" si="293"/>
        <v>9000</v>
      </c>
      <c r="Y327" s="4">
        <f t="shared" si="293"/>
        <v>0</v>
      </c>
      <c r="Z327" s="4">
        <f t="shared" si="293"/>
        <v>9000</v>
      </c>
      <c r="AA327" s="82"/>
    </row>
    <row r="328" spans="1:27" ht="31.5" hidden="1" outlineLevel="7" x14ac:dyDescent="0.2">
      <c r="A328" s="13" t="s">
        <v>35</v>
      </c>
      <c r="B328" s="13" t="s">
        <v>253</v>
      </c>
      <c r="C328" s="13" t="s">
        <v>256</v>
      </c>
      <c r="D328" s="13" t="s">
        <v>92</v>
      </c>
      <c r="E328" s="18" t="s">
        <v>93</v>
      </c>
      <c r="F328" s="8">
        <v>8871.2999999999993</v>
      </c>
      <c r="G328" s="8"/>
      <c r="H328" s="8">
        <f>SUM(F328:G328)</f>
        <v>8871.2999999999993</v>
      </c>
      <c r="I328" s="8"/>
      <c r="J328" s="8"/>
      <c r="K328" s="8"/>
      <c r="L328" s="8">
        <f>SUM(H328:K328)</f>
        <v>8871.2999999999993</v>
      </c>
      <c r="M328" s="8"/>
      <c r="N328" s="8">
        <f>SUM(L328:M328)</f>
        <v>8871.2999999999993</v>
      </c>
      <c r="O328" s="8">
        <v>9000</v>
      </c>
      <c r="P328" s="8"/>
      <c r="Q328" s="8">
        <f>SUM(O328:P328)</f>
        <v>9000</v>
      </c>
      <c r="R328" s="8"/>
      <c r="S328" s="8">
        <f>SUM(Q328:R328)</f>
        <v>9000</v>
      </c>
      <c r="T328" s="8"/>
      <c r="U328" s="8">
        <f>SUM(S328:T328)</f>
        <v>9000</v>
      </c>
      <c r="V328" s="8">
        <v>9000</v>
      </c>
      <c r="W328" s="8"/>
      <c r="X328" s="8">
        <f>SUM(V328:W328)</f>
        <v>9000</v>
      </c>
      <c r="Y328" s="8"/>
      <c r="Z328" s="8">
        <f>SUM(X328:Y328)</f>
        <v>9000</v>
      </c>
      <c r="AA328" s="82"/>
    </row>
    <row r="329" spans="1:27" ht="31.5" outlineLevel="5" x14ac:dyDescent="0.2">
      <c r="A329" s="5" t="s">
        <v>35</v>
      </c>
      <c r="B329" s="5" t="s">
        <v>253</v>
      </c>
      <c r="C329" s="5" t="s">
        <v>258</v>
      </c>
      <c r="D329" s="5"/>
      <c r="E329" s="23" t="s">
        <v>259</v>
      </c>
      <c r="F329" s="4">
        <f>F330</f>
        <v>5000</v>
      </c>
      <c r="G329" s="4">
        <f t="shared" ref="G329:Z329" si="294">G330</f>
        <v>0</v>
      </c>
      <c r="H329" s="4">
        <f t="shared" si="294"/>
        <v>5000</v>
      </c>
      <c r="I329" s="4">
        <f t="shared" si="294"/>
        <v>0</v>
      </c>
      <c r="J329" s="4">
        <f t="shared" si="294"/>
        <v>0</v>
      </c>
      <c r="K329" s="4">
        <f t="shared" si="294"/>
        <v>0</v>
      </c>
      <c r="L329" s="4">
        <f t="shared" si="294"/>
        <v>5000</v>
      </c>
      <c r="M329" s="4">
        <f t="shared" si="294"/>
        <v>937</v>
      </c>
      <c r="N329" s="4">
        <f t="shared" si="294"/>
        <v>5937</v>
      </c>
      <c r="O329" s="4">
        <f t="shared" si="294"/>
        <v>3300</v>
      </c>
      <c r="P329" s="4">
        <f t="shared" si="294"/>
        <v>0</v>
      </c>
      <c r="Q329" s="4">
        <f t="shared" si="294"/>
        <v>3300</v>
      </c>
      <c r="R329" s="4">
        <f t="shared" si="294"/>
        <v>0</v>
      </c>
      <c r="S329" s="4">
        <f t="shared" si="294"/>
        <v>3300</v>
      </c>
      <c r="T329" s="4">
        <f t="shared" si="294"/>
        <v>0</v>
      </c>
      <c r="U329" s="4">
        <f t="shared" si="294"/>
        <v>3300</v>
      </c>
      <c r="V329" s="4">
        <f t="shared" si="294"/>
        <v>3300</v>
      </c>
      <c r="W329" s="4">
        <f t="shared" si="294"/>
        <v>0</v>
      </c>
      <c r="X329" s="4">
        <f t="shared" si="294"/>
        <v>3300</v>
      </c>
      <c r="Y329" s="4">
        <f t="shared" si="294"/>
        <v>-666.68100000000004</v>
      </c>
      <c r="Z329" s="4">
        <f t="shared" si="294"/>
        <v>2633.319</v>
      </c>
      <c r="AA329" s="82"/>
    </row>
    <row r="330" spans="1:27" ht="31.5" outlineLevel="7" x14ac:dyDescent="0.2">
      <c r="A330" s="13" t="s">
        <v>35</v>
      </c>
      <c r="B330" s="13" t="s">
        <v>253</v>
      </c>
      <c r="C330" s="13" t="s">
        <v>258</v>
      </c>
      <c r="D330" s="13" t="s">
        <v>92</v>
      </c>
      <c r="E330" s="18" t="s">
        <v>93</v>
      </c>
      <c r="F330" s="8">
        <v>5000</v>
      </c>
      <c r="G330" s="8"/>
      <c r="H330" s="8">
        <f>SUM(F330:G330)</f>
        <v>5000</v>
      </c>
      <c r="I330" s="8"/>
      <c r="J330" s="8"/>
      <c r="K330" s="8"/>
      <c r="L330" s="8">
        <f>SUM(H330:K330)</f>
        <v>5000</v>
      </c>
      <c r="M330" s="8">
        <v>937</v>
      </c>
      <c r="N330" s="8">
        <f>SUM(L330:M330)</f>
        <v>5937</v>
      </c>
      <c r="O330" s="8">
        <v>3300</v>
      </c>
      <c r="P330" s="8"/>
      <c r="Q330" s="8">
        <f>SUM(O330:P330)</f>
        <v>3300</v>
      </c>
      <c r="R330" s="8"/>
      <c r="S330" s="8">
        <f>SUM(Q330:R330)</f>
        <v>3300</v>
      </c>
      <c r="T330" s="8"/>
      <c r="U330" s="8">
        <f>SUM(S330:T330)</f>
        <v>3300</v>
      </c>
      <c r="V330" s="8">
        <v>3300</v>
      </c>
      <c r="W330" s="8"/>
      <c r="X330" s="8">
        <f>SUM(V330:W330)</f>
        <v>3300</v>
      </c>
      <c r="Y330" s="8">
        <v>-666.68100000000004</v>
      </c>
      <c r="Z330" s="8">
        <f>SUM(X330:Y330)</f>
        <v>2633.319</v>
      </c>
      <c r="AA330" s="82"/>
    </row>
    <row r="331" spans="1:27" ht="31.5" hidden="1" outlineLevel="4" x14ac:dyDescent="0.2">
      <c r="A331" s="5" t="s">
        <v>35</v>
      </c>
      <c r="B331" s="5" t="s">
        <v>253</v>
      </c>
      <c r="C331" s="5" t="s">
        <v>222</v>
      </c>
      <c r="D331" s="5"/>
      <c r="E331" s="23" t="s">
        <v>223</v>
      </c>
      <c r="F331" s="4">
        <f>F332+F334</f>
        <v>2295.8000000000002</v>
      </c>
      <c r="G331" s="4">
        <f t="shared" ref="G331:Z331" si="295">G332+G334</f>
        <v>0</v>
      </c>
      <c r="H331" s="4">
        <f t="shared" si="295"/>
        <v>2295.8000000000002</v>
      </c>
      <c r="I331" s="4">
        <f t="shared" si="295"/>
        <v>0</v>
      </c>
      <c r="J331" s="4">
        <f t="shared" si="295"/>
        <v>0</v>
      </c>
      <c r="K331" s="4">
        <f t="shared" si="295"/>
        <v>-0.51639000000000002</v>
      </c>
      <c r="L331" s="4">
        <f t="shared" si="295"/>
        <v>2295.2836100000004</v>
      </c>
      <c r="M331" s="4">
        <f t="shared" si="295"/>
        <v>0</v>
      </c>
      <c r="N331" s="4">
        <f t="shared" si="295"/>
        <v>2295.2836100000004</v>
      </c>
      <c r="O331" s="4">
        <f t="shared" si="295"/>
        <v>2283.3000000000002</v>
      </c>
      <c r="P331" s="4">
        <f t="shared" si="295"/>
        <v>0</v>
      </c>
      <c r="Q331" s="4">
        <f t="shared" si="295"/>
        <v>2283.3000000000002</v>
      </c>
      <c r="R331" s="4">
        <f t="shared" si="295"/>
        <v>0</v>
      </c>
      <c r="S331" s="4">
        <f t="shared" si="295"/>
        <v>2283.3000000000002</v>
      </c>
      <c r="T331" s="4">
        <f t="shared" si="295"/>
        <v>0</v>
      </c>
      <c r="U331" s="4">
        <f t="shared" si="295"/>
        <v>2283.3000000000002</v>
      </c>
      <c r="V331" s="4">
        <f t="shared" si="295"/>
        <v>2283.3000000000002</v>
      </c>
      <c r="W331" s="4">
        <f t="shared" si="295"/>
        <v>0</v>
      </c>
      <c r="X331" s="4">
        <f t="shared" si="295"/>
        <v>2283.3000000000002</v>
      </c>
      <c r="Y331" s="4">
        <f t="shared" si="295"/>
        <v>0</v>
      </c>
      <c r="Z331" s="4">
        <f t="shared" si="295"/>
        <v>2283.3000000000002</v>
      </c>
      <c r="AA331" s="82"/>
    </row>
    <row r="332" spans="1:27" ht="15.75" hidden="1" customHeight="1" outlineLevel="5" x14ac:dyDescent="0.2">
      <c r="A332" s="5" t="s">
        <v>35</v>
      </c>
      <c r="B332" s="5" t="s">
        <v>253</v>
      </c>
      <c r="C332" s="5" t="s">
        <v>260</v>
      </c>
      <c r="D332" s="5"/>
      <c r="E332" s="23" t="s">
        <v>261</v>
      </c>
      <c r="F332" s="4">
        <f t="shared" ref="F332:Z332" si="296">F333</f>
        <v>2183.3000000000002</v>
      </c>
      <c r="G332" s="4">
        <f t="shared" si="296"/>
        <v>0</v>
      </c>
      <c r="H332" s="4">
        <f t="shared" si="296"/>
        <v>2183.3000000000002</v>
      </c>
      <c r="I332" s="4">
        <f t="shared" si="296"/>
        <v>0</v>
      </c>
      <c r="J332" s="4">
        <f t="shared" si="296"/>
        <v>0</v>
      </c>
      <c r="K332" s="4">
        <f t="shared" si="296"/>
        <v>0</v>
      </c>
      <c r="L332" s="4">
        <f t="shared" si="296"/>
        <v>2183.3000000000002</v>
      </c>
      <c r="M332" s="4">
        <f t="shared" si="296"/>
        <v>0</v>
      </c>
      <c r="N332" s="4">
        <f t="shared" si="296"/>
        <v>2183.3000000000002</v>
      </c>
      <c r="O332" s="4">
        <f t="shared" si="296"/>
        <v>2183.3000000000002</v>
      </c>
      <c r="P332" s="4">
        <f t="shared" si="296"/>
        <v>0</v>
      </c>
      <c r="Q332" s="4">
        <f t="shared" si="296"/>
        <v>2183.3000000000002</v>
      </c>
      <c r="R332" s="4">
        <f t="shared" si="296"/>
        <v>0</v>
      </c>
      <c r="S332" s="4">
        <f t="shared" si="296"/>
        <v>2183.3000000000002</v>
      </c>
      <c r="T332" s="4">
        <f t="shared" si="296"/>
        <v>0</v>
      </c>
      <c r="U332" s="4">
        <f t="shared" si="296"/>
        <v>2183.3000000000002</v>
      </c>
      <c r="V332" s="4">
        <f t="shared" si="296"/>
        <v>2183.3000000000002</v>
      </c>
      <c r="W332" s="4">
        <f t="shared" si="296"/>
        <v>0</v>
      </c>
      <c r="X332" s="4">
        <f t="shared" si="296"/>
        <v>2183.3000000000002</v>
      </c>
      <c r="Y332" s="4">
        <f t="shared" si="296"/>
        <v>0</v>
      </c>
      <c r="Z332" s="4">
        <f t="shared" si="296"/>
        <v>2183.3000000000002</v>
      </c>
      <c r="AA332" s="82"/>
    </row>
    <row r="333" spans="1:27" ht="31.5" hidden="1" customHeight="1" outlineLevel="7" x14ac:dyDescent="0.2">
      <c r="A333" s="13" t="s">
        <v>35</v>
      </c>
      <c r="B333" s="13" t="s">
        <v>253</v>
      </c>
      <c r="C333" s="13" t="s">
        <v>260</v>
      </c>
      <c r="D333" s="13" t="s">
        <v>92</v>
      </c>
      <c r="E333" s="18" t="s">
        <v>93</v>
      </c>
      <c r="F333" s="8">
        <v>2183.3000000000002</v>
      </c>
      <c r="G333" s="8"/>
      <c r="H333" s="8">
        <f>SUM(F333:G333)</f>
        <v>2183.3000000000002</v>
      </c>
      <c r="I333" s="8"/>
      <c r="J333" s="8"/>
      <c r="K333" s="8"/>
      <c r="L333" s="8">
        <f>SUM(H333:K333)</f>
        <v>2183.3000000000002</v>
      </c>
      <c r="M333" s="8"/>
      <c r="N333" s="8">
        <f>SUM(L333:M333)</f>
        <v>2183.3000000000002</v>
      </c>
      <c r="O333" s="8">
        <v>2183.3000000000002</v>
      </c>
      <c r="P333" s="8"/>
      <c r="Q333" s="8">
        <f>SUM(O333:P333)</f>
        <v>2183.3000000000002</v>
      </c>
      <c r="R333" s="8"/>
      <c r="S333" s="8">
        <f>SUM(Q333:R333)</f>
        <v>2183.3000000000002</v>
      </c>
      <c r="T333" s="8"/>
      <c r="U333" s="8">
        <f>SUM(S333:T333)</f>
        <v>2183.3000000000002</v>
      </c>
      <c r="V333" s="8">
        <v>2183.3000000000002</v>
      </c>
      <c r="W333" s="8"/>
      <c r="X333" s="8">
        <f>SUM(V333:W333)</f>
        <v>2183.3000000000002</v>
      </c>
      <c r="Y333" s="8"/>
      <c r="Z333" s="8">
        <f>SUM(X333:Y333)</f>
        <v>2183.3000000000002</v>
      </c>
      <c r="AA333" s="82"/>
    </row>
    <row r="334" spans="1:27" ht="47.25" hidden="1" outlineLevel="5" x14ac:dyDescent="0.2">
      <c r="A334" s="5" t="s">
        <v>35</v>
      </c>
      <c r="B334" s="5" t="s">
        <v>253</v>
      </c>
      <c r="C334" s="5" t="s">
        <v>262</v>
      </c>
      <c r="D334" s="5"/>
      <c r="E334" s="23" t="s">
        <v>263</v>
      </c>
      <c r="F334" s="4">
        <f t="shared" ref="F334:Z334" si="297">F335</f>
        <v>112.5</v>
      </c>
      <c r="G334" s="4">
        <f t="shared" si="297"/>
        <v>0</v>
      </c>
      <c r="H334" s="4">
        <f t="shared" si="297"/>
        <v>112.5</v>
      </c>
      <c r="I334" s="4">
        <f t="shared" si="297"/>
        <v>0</v>
      </c>
      <c r="J334" s="4">
        <f t="shared" si="297"/>
        <v>0</v>
      </c>
      <c r="K334" s="4">
        <f t="shared" si="297"/>
        <v>-0.51639000000000002</v>
      </c>
      <c r="L334" s="4">
        <f t="shared" si="297"/>
        <v>111.98361</v>
      </c>
      <c r="M334" s="4">
        <f t="shared" si="297"/>
        <v>0</v>
      </c>
      <c r="N334" s="4">
        <f t="shared" si="297"/>
        <v>111.98361</v>
      </c>
      <c r="O334" s="4">
        <f t="shared" si="297"/>
        <v>100</v>
      </c>
      <c r="P334" s="4">
        <f t="shared" si="297"/>
        <v>0</v>
      </c>
      <c r="Q334" s="4">
        <f t="shared" si="297"/>
        <v>100</v>
      </c>
      <c r="R334" s="4">
        <f t="shared" si="297"/>
        <v>0</v>
      </c>
      <c r="S334" s="4">
        <f t="shared" si="297"/>
        <v>100</v>
      </c>
      <c r="T334" s="4">
        <f t="shared" si="297"/>
        <v>0</v>
      </c>
      <c r="U334" s="4">
        <f t="shared" si="297"/>
        <v>100</v>
      </c>
      <c r="V334" s="4">
        <f t="shared" si="297"/>
        <v>100</v>
      </c>
      <c r="W334" s="4">
        <f t="shared" si="297"/>
        <v>0</v>
      </c>
      <c r="X334" s="4">
        <f t="shared" si="297"/>
        <v>100</v>
      </c>
      <c r="Y334" s="4">
        <f t="shared" si="297"/>
        <v>0</v>
      </c>
      <c r="Z334" s="4">
        <f t="shared" si="297"/>
        <v>100</v>
      </c>
      <c r="AA334" s="82"/>
    </row>
    <row r="335" spans="1:27" ht="31.5" hidden="1" outlineLevel="7" x14ac:dyDescent="0.2">
      <c r="A335" s="13" t="s">
        <v>35</v>
      </c>
      <c r="B335" s="13" t="s">
        <v>253</v>
      </c>
      <c r="C335" s="13" t="s">
        <v>262</v>
      </c>
      <c r="D335" s="13" t="s">
        <v>92</v>
      </c>
      <c r="E335" s="18" t="s">
        <v>93</v>
      </c>
      <c r="F335" s="8">
        <v>112.5</v>
      </c>
      <c r="G335" s="8"/>
      <c r="H335" s="8">
        <f>SUM(F335:G335)</f>
        <v>112.5</v>
      </c>
      <c r="I335" s="8"/>
      <c r="J335" s="8"/>
      <c r="K335" s="8">
        <v>-0.51639000000000002</v>
      </c>
      <c r="L335" s="8">
        <f>SUM(H335:K335)</f>
        <v>111.98361</v>
      </c>
      <c r="M335" s="8"/>
      <c r="N335" s="8">
        <f>SUM(L335:M335)</f>
        <v>111.98361</v>
      </c>
      <c r="O335" s="8">
        <v>100</v>
      </c>
      <c r="P335" s="8"/>
      <c r="Q335" s="8">
        <f>SUM(O335:P335)</f>
        <v>100</v>
      </c>
      <c r="R335" s="8"/>
      <c r="S335" s="8">
        <f>SUM(Q335:R335)</f>
        <v>100</v>
      </c>
      <c r="T335" s="8"/>
      <c r="U335" s="8">
        <f>SUM(S335:T335)</f>
        <v>100</v>
      </c>
      <c r="V335" s="8">
        <v>100</v>
      </c>
      <c r="W335" s="8"/>
      <c r="X335" s="8">
        <f>SUM(V335:W335)</f>
        <v>100</v>
      </c>
      <c r="Y335" s="8"/>
      <c r="Z335" s="8">
        <f>SUM(X335:Y335)</f>
        <v>100</v>
      </c>
      <c r="AA335" s="82"/>
    </row>
    <row r="336" spans="1:27" ht="63" outlineLevel="4" x14ac:dyDescent="0.2">
      <c r="A336" s="5" t="s">
        <v>35</v>
      </c>
      <c r="B336" s="5" t="s">
        <v>253</v>
      </c>
      <c r="C336" s="5" t="s">
        <v>264</v>
      </c>
      <c r="D336" s="5"/>
      <c r="E336" s="23" t="s">
        <v>265</v>
      </c>
      <c r="F336" s="4">
        <f>F342+F340+F337</f>
        <v>14605</v>
      </c>
      <c r="G336" s="4">
        <f t="shared" ref="G336:N336" si="298">G342+G340+G337</f>
        <v>0</v>
      </c>
      <c r="H336" s="4">
        <f t="shared" si="298"/>
        <v>14605</v>
      </c>
      <c r="I336" s="4">
        <f t="shared" si="298"/>
        <v>0</v>
      </c>
      <c r="J336" s="4">
        <f t="shared" si="298"/>
        <v>0</v>
      </c>
      <c r="K336" s="4">
        <f t="shared" si="298"/>
        <v>0</v>
      </c>
      <c r="L336" s="4">
        <f t="shared" si="298"/>
        <v>14605</v>
      </c>
      <c r="M336" s="4">
        <f t="shared" si="298"/>
        <v>13200</v>
      </c>
      <c r="N336" s="4">
        <f t="shared" si="298"/>
        <v>27805</v>
      </c>
      <c r="O336" s="4">
        <f>O342+O340+O337</f>
        <v>14995.7</v>
      </c>
      <c r="P336" s="4">
        <f t="shared" ref="P336:U336" si="299">P342+P340+P337</f>
        <v>0</v>
      </c>
      <c r="Q336" s="4">
        <f t="shared" si="299"/>
        <v>14995.7</v>
      </c>
      <c r="R336" s="4">
        <f t="shared" si="299"/>
        <v>0</v>
      </c>
      <c r="S336" s="4">
        <f t="shared" si="299"/>
        <v>14995.7</v>
      </c>
      <c r="T336" s="4">
        <f t="shared" si="299"/>
        <v>0</v>
      </c>
      <c r="U336" s="4">
        <f t="shared" si="299"/>
        <v>14995.7</v>
      </c>
      <c r="V336" s="4">
        <f>V342+V340+V337</f>
        <v>14782.699999999999</v>
      </c>
      <c r="W336" s="4">
        <f t="shared" ref="W336:Z336" si="300">W342+W340+W337</f>
        <v>0</v>
      </c>
      <c r="X336" s="4">
        <f t="shared" si="300"/>
        <v>14782.699999999999</v>
      </c>
      <c r="Y336" s="4">
        <f t="shared" si="300"/>
        <v>0</v>
      </c>
      <c r="Z336" s="4">
        <f t="shared" si="300"/>
        <v>14782.699999999999</v>
      </c>
      <c r="AA336" s="82"/>
    </row>
    <row r="337" spans="1:27" ht="47.25" outlineLevel="4" x14ac:dyDescent="0.2">
      <c r="A337" s="5" t="s">
        <v>35</v>
      </c>
      <c r="B337" s="5" t="s">
        <v>253</v>
      </c>
      <c r="C337" s="5" t="s">
        <v>602</v>
      </c>
      <c r="D337" s="5"/>
      <c r="E337" s="23" t="s">
        <v>601</v>
      </c>
      <c r="F337" s="4">
        <f>F338+F339</f>
        <v>1150</v>
      </c>
      <c r="G337" s="4">
        <f t="shared" ref="G337:W337" si="301">G338+G339</f>
        <v>0</v>
      </c>
      <c r="H337" s="4">
        <f t="shared" si="301"/>
        <v>1150</v>
      </c>
      <c r="I337" s="4">
        <f t="shared" si="301"/>
        <v>0</v>
      </c>
      <c r="J337" s="4">
        <f t="shared" si="301"/>
        <v>0</v>
      </c>
      <c r="K337" s="4">
        <f t="shared" si="301"/>
        <v>0</v>
      </c>
      <c r="L337" s="4">
        <f t="shared" si="301"/>
        <v>1150</v>
      </c>
      <c r="M337" s="4">
        <f t="shared" si="301"/>
        <v>13200</v>
      </c>
      <c r="N337" s="4">
        <f t="shared" si="301"/>
        <v>14350</v>
      </c>
      <c r="O337" s="4">
        <f t="shared" si="301"/>
        <v>0</v>
      </c>
      <c r="P337" s="4">
        <f t="shared" si="301"/>
        <v>0</v>
      </c>
      <c r="Q337" s="4"/>
      <c r="R337" s="4">
        <f t="shared" ref="R337:T337" si="302">R338+R339</f>
        <v>0</v>
      </c>
      <c r="S337" s="4">
        <f t="shared" si="302"/>
        <v>0</v>
      </c>
      <c r="T337" s="4">
        <f t="shared" si="302"/>
        <v>0</v>
      </c>
      <c r="U337" s="4"/>
      <c r="V337" s="4">
        <f t="shared" si="301"/>
        <v>0</v>
      </c>
      <c r="W337" s="4">
        <f t="shared" si="301"/>
        <v>0</v>
      </c>
      <c r="X337" s="4"/>
      <c r="Y337" s="4">
        <f t="shared" ref="Y337:Z337" si="303">Y338+Y339</f>
        <v>0</v>
      </c>
      <c r="Z337" s="4">
        <f t="shared" si="303"/>
        <v>0</v>
      </c>
      <c r="AA337" s="82"/>
    </row>
    <row r="338" spans="1:27" ht="31.5" hidden="1" outlineLevel="4" x14ac:dyDescent="0.2">
      <c r="A338" s="13" t="s">
        <v>35</v>
      </c>
      <c r="B338" s="13" t="s">
        <v>253</v>
      </c>
      <c r="C338" s="13" t="s">
        <v>602</v>
      </c>
      <c r="D338" s="13" t="s">
        <v>11</v>
      </c>
      <c r="E338" s="18" t="s">
        <v>12</v>
      </c>
      <c r="F338" s="8">
        <v>900</v>
      </c>
      <c r="G338" s="8"/>
      <c r="H338" s="8">
        <f>SUM(F338:G338)</f>
        <v>900</v>
      </c>
      <c r="I338" s="8"/>
      <c r="J338" s="8"/>
      <c r="K338" s="8"/>
      <c r="L338" s="8">
        <f>SUM(H338:K338)</f>
        <v>900</v>
      </c>
      <c r="M338" s="8"/>
      <c r="N338" s="8">
        <f>SUM(L338:M338)</f>
        <v>900</v>
      </c>
      <c r="O338" s="8"/>
      <c r="P338" s="8"/>
      <c r="Q338" s="8"/>
      <c r="R338" s="8"/>
      <c r="S338" s="8">
        <f>SUM(Q338:R338)</f>
        <v>0</v>
      </c>
      <c r="T338" s="8"/>
      <c r="U338" s="8">
        <f>SUM(S338:T338)</f>
        <v>0</v>
      </c>
      <c r="V338" s="8"/>
      <c r="W338" s="8"/>
      <c r="X338" s="8"/>
      <c r="Y338" s="8"/>
      <c r="Z338" s="8">
        <f>SUM(X338:Y338)</f>
        <v>0</v>
      </c>
      <c r="AA338" s="82"/>
    </row>
    <row r="339" spans="1:27" ht="31.5" outlineLevel="4" collapsed="1" x14ac:dyDescent="0.2">
      <c r="A339" s="13" t="s">
        <v>35</v>
      </c>
      <c r="B339" s="13" t="s">
        <v>253</v>
      </c>
      <c r="C339" s="13" t="s">
        <v>602</v>
      </c>
      <c r="D339" s="13" t="s">
        <v>92</v>
      </c>
      <c r="E339" s="18" t="s">
        <v>93</v>
      </c>
      <c r="F339" s="8">
        <v>250</v>
      </c>
      <c r="G339" s="8"/>
      <c r="H339" s="8">
        <f>SUM(F339:G339)</f>
        <v>250</v>
      </c>
      <c r="I339" s="8"/>
      <c r="J339" s="8"/>
      <c r="K339" s="8"/>
      <c r="L339" s="8">
        <f>SUM(H339:K339)</f>
        <v>250</v>
      </c>
      <c r="M339" s="8">
        <v>13200</v>
      </c>
      <c r="N339" s="8">
        <f>SUM(L339:M339)</f>
        <v>13450</v>
      </c>
      <c r="O339" s="8"/>
      <c r="P339" s="8"/>
      <c r="Q339" s="8"/>
      <c r="R339" s="8"/>
      <c r="S339" s="8">
        <f>SUM(Q339:R339)</f>
        <v>0</v>
      </c>
      <c r="T339" s="8"/>
      <c r="U339" s="8"/>
      <c r="V339" s="8"/>
      <c r="W339" s="8"/>
      <c r="X339" s="8"/>
      <c r="Y339" s="8"/>
      <c r="Z339" s="8">
        <f>SUM(X339:Y339)</f>
        <v>0</v>
      </c>
      <c r="AA339" s="82"/>
    </row>
    <row r="340" spans="1:27" s="109" customFormat="1" ht="63" hidden="1" outlineLevel="5" x14ac:dyDescent="0.2">
      <c r="A340" s="5" t="s">
        <v>35</v>
      </c>
      <c r="B340" s="5" t="s">
        <v>253</v>
      </c>
      <c r="C340" s="5" t="s">
        <v>266</v>
      </c>
      <c r="D340" s="5"/>
      <c r="E340" s="23" t="s">
        <v>549</v>
      </c>
      <c r="F340" s="4">
        <f>F341</f>
        <v>1345.5</v>
      </c>
      <c r="G340" s="4">
        <f t="shared" ref="G340:Z340" si="304">G341</f>
        <v>0</v>
      </c>
      <c r="H340" s="4">
        <f t="shared" si="304"/>
        <v>1345.5</v>
      </c>
      <c r="I340" s="4">
        <f t="shared" si="304"/>
        <v>0</v>
      </c>
      <c r="J340" s="4">
        <f t="shared" si="304"/>
        <v>0</v>
      </c>
      <c r="K340" s="4">
        <f t="shared" si="304"/>
        <v>0</v>
      </c>
      <c r="L340" s="4">
        <f t="shared" si="304"/>
        <v>1345.5</v>
      </c>
      <c r="M340" s="4">
        <f t="shared" si="304"/>
        <v>0</v>
      </c>
      <c r="N340" s="4">
        <f t="shared" si="304"/>
        <v>1345.5</v>
      </c>
      <c r="O340" s="4">
        <f t="shared" si="304"/>
        <v>1499.6</v>
      </c>
      <c r="P340" s="4">
        <f t="shared" si="304"/>
        <v>0</v>
      </c>
      <c r="Q340" s="4">
        <f t="shared" si="304"/>
        <v>1499.6</v>
      </c>
      <c r="R340" s="4">
        <f t="shared" si="304"/>
        <v>0</v>
      </c>
      <c r="S340" s="4">
        <f t="shared" si="304"/>
        <v>1499.6</v>
      </c>
      <c r="T340" s="4">
        <f t="shared" si="304"/>
        <v>0</v>
      </c>
      <c r="U340" s="4">
        <f t="shared" si="304"/>
        <v>1499.6</v>
      </c>
      <c r="V340" s="4">
        <f t="shared" si="304"/>
        <v>1478.3</v>
      </c>
      <c r="W340" s="4">
        <f t="shared" si="304"/>
        <v>0</v>
      </c>
      <c r="X340" s="4">
        <f t="shared" si="304"/>
        <v>1478.3</v>
      </c>
      <c r="Y340" s="4">
        <f t="shared" si="304"/>
        <v>0</v>
      </c>
      <c r="Z340" s="4">
        <f t="shared" si="304"/>
        <v>1478.3</v>
      </c>
      <c r="AA340" s="82"/>
    </row>
    <row r="341" spans="1:27" s="109" customFormat="1" ht="31.5" hidden="1" outlineLevel="7" x14ac:dyDescent="0.2">
      <c r="A341" s="13" t="s">
        <v>35</v>
      </c>
      <c r="B341" s="13" t="s">
        <v>253</v>
      </c>
      <c r="C341" s="13" t="s">
        <v>266</v>
      </c>
      <c r="D341" s="13" t="s">
        <v>92</v>
      </c>
      <c r="E341" s="18" t="s">
        <v>93</v>
      </c>
      <c r="F341" s="8">
        <v>1345.5</v>
      </c>
      <c r="G341" s="8"/>
      <c r="H341" s="8">
        <f>SUM(F341:G341)</f>
        <v>1345.5</v>
      </c>
      <c r="I341" s="8"/>
      <c r="J341" s="8"/>
      <c r="K341" s="8"/>
      <c r="L341" s="8">
        <f>SUM(H341:K341)</f>
        <v>1345.5</v>
      </c>
      <c r="M341" s="8"/>
      <c r="N341" s="8">
        <f>SUM(L341:M341)</f>
        <v>1345.5</v>
      </c>
      <c r="O341" s="8">
        <v>1499.6</v>
      </c>
      <c r="P341" s="8"/>
      <c r="Q341" s="8">
        <f>SUM(O341:P341)</f>
        <v>1499.6</v>
      </c>
      <c r="R341" s="8"/>
      <c r="S341" s="8">
        <f>SUM(Q341:R341)</f>
        <v>1499.6</v>
      </c>
      <c r="T341" s="8"/>
      <c r="U341" s="8">
        <f>SUM(S341:T341)</f>
        <v>1499.6</v>
      </c>
      <c r="V341" s="8">
        <v>1478.3</v>
      </c>
      <c r="W341" s="8"/>
      <c r="X341" s="8">
        <f>SUM(V341:W341)</f>
        <v>1478.3</v>
      </c>
      <c r="Y341" s="8"/>
      <c r="Z341" s="8">
        <f>SUM(X341:Y341)</f>
        <v>1478.3</v>
      </c>
      <c r="AA341" s="82"/>
    </row>
    <row r="342" spans="1:27" s="107" customFormat="1" ht="63" hidden="1" outlineLevel="5" x14ac:dyDescent="0.2">
      <c r="A342" s="47" t="s">
        <v>35</v>
      </c>
      <c r="B342" s="47" t="s">
        <v>253</v>
      </c>
      <c r="C342" s="47" t="s">
        <v>266</v>
      </c>
      <c r="D342" s="47"/>
      <c r="E342" s="45" t="s">
        <v>579</v>
      </c>
      <c r="F342" s="20">
        <f>F343</f>
        <v>12109.5</v>
      </c>
      <c r="G342" s="20">
        <f t="shared" ref="G342:Z342" si="305">G343</f>
        <v>0</v>
      </c>
      <c r="H342" s="20">
        <f t="shared" si="305"/>
        <v>12109.5</v>
      </c>
      <c r="I342" s="20">
        <f t="shared" si="305"/>
        <v>0</v>
      </c>
      <c r="J342" s="20">
        <f t="shared" si="305"/>
        <v>0</v>
      </c>
      <c r="K342" s="20">
        <f t="shared" si="305"/>
        <v>0</v>
      </c>
      <c r="L342" s="20">
        <f t="shared" si="305"/>
        <v>12109.5</v>
      </c>
      <c r="M342" s="20">
        <f t="shared" si="305"/>
        <v>0</v>
      </c>
      <c r="N342" s="20">
        <f t="shared" si="305"/>
        <v>12109.5</v>
      </c>
      <c r="O342" s="20">
        <f t="shared" si="305"/>
        <v>13496.1</v>
      </c>
      <c r="P342" s="20">
        <f t="shared" si="305"/>
        <v>0</v>
      </c>
      <c r="Q342" s="20">
        <f t="shared" si="305"/>
        <v>13496.1</v>
      </c>
      <c r="R342" s="20">
        <f t="shared" si="305"/>
        <v>0</v>
      </c>
      <c r="S342" s="20">
        <f t="shared" si="305"/>
        <v>13496.1</v>
      </c>
      <c r="T342" s="20">
        <f t="shared" si="305"/>
        <v>0</v>
      </c>
      <c r="U342" s="20">
        <f t="shared" si="305"/>
        <v>13496.1</v>
      </c>
      <c r="V342" s="20">
        <f t="shared" si="305"/>
        <v>13304.4</v>
      </c>
      <c r="W342" s="20">
        <f t="shared" si="305"/>
        <v>0</v>
      </c>
      <c r="X342" s="20">
        <f t="shared" si="305"/>
        <v>13304.4</v>
      </c>
      <c r="Y342" s="20">
        <f t="shared" si="305"/>
        <v>0</v>
      </c>
      <c r="Z342" s="20">
        <f t="shared" si="305"/>
        <v>13304.4</v>
      </c>
      <c r="AA342" s="82"/>
    </row>
    <row r="343" spans="1:27" s="107" customFormat="1" ht="31.5" hidden="1" outlineLevel="7" x14ac:dyDescent="0.2">
      <c r="A343" s="46" t="s">
        <v>35</v>
      </c>
      <c r="B343" s="46" t="s">
        <v>253</v>
      </c>
      <c r="C343" s="46" t="s">
        <v>266</v>
      </c>
      <c r="D343" s="46" t="s">
        <v>92</v>
      </c>
      <c r="E343" s="50" t="s">
        <v>93</v>
      </c>
      <c r="F343" s="7">
        <v>12109.5</v>
      </c>
      <c r="G343" s="7"/>
      <c r="H343" s="7">
        <f>SUM(F343:G343)</f>
        <v>12109.5</v>
      </c>
      <c r="I343" s="7"/>
      <c r="J343" s="7"/>
      <c r="K343" s="7"/>
      <c r="L343" s="7">
        <f>SUM(H343:K343)</f>
        <v>12109.5</v>
      </c>
      <c r="M343" s="7"/>
      <c r="N343" s="7">
        <f>SUM(L343:M343)</f>
        <v>12109.5</v>
      </c>
      <c r="O343" s="7">
        <v>13496.1</v>
      </c>
      <c r="P343" s="7"/>
      <c r="Q343" s="7">
        <f>SUM(O343:P343)</f>
        <v>13496.1</v>
      </c>
      <c r="R343" s="7"/>
      <c r="S343" s="7">
        <f>SUM(Q343:R343)</f>
        <v>13496.1</v>
      </c>
      <c r="T343" s="7"/>
      <c r="U343" s="7">
        <f>SUM(S343:T343)</f>
        <v>13496.1</v>
      </c>
      <c r="V343" s="7">
        <v>13304.4</v>
      </c>
      <c r="W343" s="7"/>
      <c r="X343" s="7">
        <f>SUM(V343:W343)</f>
        <v>13304.4</v>
      </c>
      <c r="Y343" s="7"/>
      <c r="Z343" s="7">
        <f>SUM(X343:Y343)</f>
        <v>13304.4</v>
      </c>
      <c r="AA343" s="82"/>
    </row>
    <row r="344" spans="1:27" ht="15.75" hidden="1" outlineLevel="4" x14ac:dyDescent="0.2">
      <c r="A344" s="5" t="s">
        <v>35</v>
      </c>
      <c r="B344" s="5" t="s">
        <v>253</v>
      </c>
      <c r="C344" s="5" t="s">
        <v>267</v>
      </c>
      <c r="D344" s="5"/>
      <c r="E344" s="23" t="s">
        <v>252</v>
      </c>
      <c r="F344" s="4">
        <f>F347+F345</f>
        <v>1095.4000000000001</v>
      </c>
      <c r="G344" s="4">
        <f t="shared" ref="G344:Z344" si="306">G347+G345</f>
        <v>0.8</v>
      </c>
      <c r="H344" s="4">
        <f t="shared" si="306"/>
        <v>1096.1999999999998</v>
      </c>
      <c r="I344" s="4">
        <f t="shared" si="306"/>
        <v>0</v>
      </c>
      <c r="J344" s="4">
        <f t="shared" si="306"/>
        <v>0</v>
      </c>
      <c r="K344" s="4">
        <f t="shared" si="306"/>
        <v>0</v>
      </c>
      <c r="L344" s="4">
        <f t="shared" si="306"/>
        <v>1096.1999999999998</v>
      </c>
      <c r="M344" s="4">
        <f t="shared" si="306"/>
        <v>0</v>
      </c>
      <c r="N344" s="4">
        <f t="shared" si="306"/>
        <v>1096.1999999999998</v>
      </c>
      <c r="O344" s="4">
        <f t="shared" si="306"/>
        <v>971.7</v>
      </c>
      <c r="P344" s="4">
        <f t="shared" si="306"/>
        <v>0</v>
      </c>
      <c r="Q344" s="4">
        <f t="shared" si="306"/>
        <v>971.7</v>
      </c>
      <c r="R344" s="4">
        <f t="shared" si="306"/>
        <v>0</v>
      </c>
      <c r="S344" s="4">
        <f t="shared" si="306"/>
        <v>971.7</v>
      </c>
      <c r="T344" s="4">
        <f t="shared" si="306"/>
        <v>0</v>
      </c>
      <c r="U344" s="4">
        <f t="shared" si="306"/>
        <v>971.7</v>
      </c>
      <c r="V344" s="4">
        <f t="shared" si="306"/>
        <v>1050.4000000000001</v>
      </c>
      <c r="W344" s="4">
        <f t="shared" si="306"/>
        <v>0</v>
      </c>
      <c r="X344" s="4">
        <f t="shared" si="306"/>
        <v>1050.4000000000001</v>
      </c>
      <c r="Y344" s="4">
        <f t="shared" si="306"/>
        <v>0</v>
      </c>
      <c r="Z344" s="4">
        <f t="shared" si="306"/>
        <v>1050.4000000000001</v>
      </c>
      <c r="AA344" s="82"/>
    </row>
    <row r="345" spans="1:27" s="109" customFormat="1" ht="47.25" hidden="1" outlineLevel="5" x14ac:dyDescent="0.2">
      <c r="A345" s="5" t="s">
        <v>35</v>
      </c>
      <c r="B345" s="5" t="s">
        <v>253</v>
      </c>
      <c r="C345" s="5" t="s">
        <v>268</v>
      </c>
      <c r="D345" s="5"/>
      <c r="E345" s="23" t="s">
        <v>607</v>
      </c>
      <c r="F345" s="4">
        <f t="shared" ref="F345:Z347" si="307">F346</f>
        <v>349.9</v>
      </c>
      <c r="G345" s="4">
        <f t="shared" si="307"/>
        <v>0</v>
      </c>
      <c r="H345" s="4">
        <f t="shared" si="307"/>
        <v>349.9</v>
      </c>
      <c r="I345" s="4">
        <f t="shared" si="307"/>
        <v>0</v>
      </c>
      <c r="J345" s="4">
        <f t="shared" si="307"/>
        <v>0</v>
      </c>
      <c r="K345" s="4">
        <f t="shared" si="307"/>
        <v>0</v>
      </c>
      <c r="L345" s="4">
        <f t="shared" si="307"/>
        <v>349.9</v>
      </c>
      <c r="M345" s="4">
        <f t="shared" si="307"/>
        <v>0</v>
      </c>
      <c r="N345" s="4">
        <f t="shared" si="307"/>
        <v>349.9</v>
      </c>
      <c r="O345" s="4">
        <f t="shared" si="307"/>
        <v>291.5</v>
      </c>
      <c r="P345" s="4">
        <f t="shared" si="307"/>
        <v>0</v>
      </c>
      <c r="Q345" s="4">
        <f t="shared" si="307"/>
        <v>291.5</v>
      </c>
      <c r="R345" s="4">
        <f t="shared" si="307"/>
        <v>0</v>
      </c>
      <c r="S345" s="4">
        <f t="shared" si="307"/>
        <v>291.5</v>
      </c>
      <c r="T345" s="4">
        <f t="shared" si="307"/>
        <v>0</v>
      </c>
      <c r="U345" s="4">
        <f t="shared" si="307"/>
        <v>291.5</v>
      </c>
      <c r="V345" s="4">
        <f t="shared" si="307"/>
        <v>315.10000000000002</v>
      </c>
      <c r="W345" s="4">
        <f t="shared" si="307"/>
        <v>0</v>
      </c>
      <c r="X345" s="4">
        <f t="shared" si="307"/>
        <v>315.10000000000002</v>
      </c>
      <c r="Y345" s="4">
        <f t="shared" si="307"/>
        <v>0</v>
      </c>
      <c r="Z345" s="4">
        <f t="shared" si="307"/>
        <v>315.10000000000002</v>
      </c>
      <c r="AA345" s="82"/>
    </row>
    <row r="346" spans="1:27" s="109" customFormat="1" ht="31.5" hidden="1" outlineLevel="7" x14ac:dyDescent="0.2">
      <c r="A346" s="13" t="s">
        <v>35</v>
      </c>
      <c r="B346" s="13" t="s">
        <v>253</v>
      </c>
      <c r="C346" s="13" t="s">
        <v>268</v>
      </c>
      <c r="D346" s="13" t="s">
        <v>92</v>
      </c>
      <c r="E346" s="18" t="s">
        <v>93</v>
      </c>
      <c r="F346" s="8">
        <v>349.9</v>
      </c>
      <c r="G346" s="8"/>
      <c r="H346" s="8">
        <f>SUM(F346:G346)</f>
        <v>349.9</v>
      </c>
      <c r="I346" s="8"/>
      <c r="J346" s="8"/>
      <c r="K346" s="8"/>
      <c r="L346" s="8">
        <f>SUM(H346:K346)</f>
        <v>349.9</v>
      </c>
      <c r="M346" s="8"/>
      <c r="N346" s="8">
        <f>SUM(L346:M346)</f>
        <v>349.9</v>
      </c>
      <c r="O346" s="8">
        <v>291.5</v>
      </c>
      <c r="P346" s="8"/>
      <c r="Q346" s="8">
        <f>SUM(O346:P346)</f>
        <v>291.5</v>
      </c>
      <c r="R346" s="8"/>
      <c r="S346" s="8">
        <f>SUM(Q346:R346)</f>
        <v>291.5</v>
      </c>
      <c r="T346" s="8"/>
      <c r="U346" s="8">
        <f>SUM(S346:T346)</f>
        <v>291.5</v>
      </c>
      <c r="V346" s="8">
        <v>315.10000000000002</v>
      </c>
      <c r="W346" s="8"/>
      <c r="X346" s="8">
        <f>SUM(V346:W346)</f>
        <v>315.10000000000002</v>
      </c>
      <c r="Y346" s="8"/>
      <c r="Z346" s="8">
        <f>SUM(X346:Y346)</f>
        <v>315.10000000000002</v>
      </c>
      <c r="AA346" s="82"/>
    </row>
    <row r="347" spans="1:27" s="107" customFormat="1" ht="47.25" hidden="1" outlineLevel="5" x14ac:dyDescent="0.2">
      <c r="A347" s="47" t="s">
        <v>35</v>
      </c>
      <c r="B347" s="47" t="s">
        <v>253</v>
      </c>
      <c r="C347" s="47" t="s">
        <v>268</v>
      </c>
      <c r="D347" s="47"/>
      <c r="E347" s="45" t="s">
        <v>587</v>
      </c>
      <c r="F347" s="20">
        <f t="shared" si="307"/>
        <v>745.5</v>
      </c>
      <c r="G347" s="20">
        <f t="shared" si="307"/>
        <v>0.8</v>
      </c>
      <c r="H347" s="20">
        <f t="shared" si="307"/>
        <v>746.3</v>
      </c>
      <c r="I347" s="20">
        <f t="shared" si="307"/>
        <v>0</v>
      </c>
      <c r="J347" s="20">
        <f t="shared" si="307"/>
        <v>0</v>
      </c>
      <c r="K347" s="20">
        <f t="shared" si="307"/>
        <v>0</v>
      </c>
      <c r="L347" s="20">
        <f t="shared" si="307"/>
        <v>746.3</v>
      </c>
      <c r="M347" s="20">
        <f t="shared" si="307"/>
        <v>0</v>
      </c>
      <c r="N347" s="20">
        <f t="shared" si="307"/>
        <v>746.3</v>
      </c>
      <c r="O347" s="20">
        <f t="shared" si="307"/>
        <v>680.2</v>
      </c>
      <c r="P347" s="20">
        <f t="shared" si="307"/>
        <v>0</v>
      </c>
      <c r="Q347" s="20">
        <f t="shared" si="307"/>
        <v>680.2</v>
      </c>
      <c r="R347" s="20">
        <f t="shared" si="307"/>
        <v>0</v>
      </c>
      <c r="S347" s="20">
        <f t="shared" si="307"/>
        <v>680.2</v>
      </c>
      <c r="T347" s="20">
        <f t="shared" si="307"/>
        <v>0</v>
      </c>
      <c r="U347" s="20">
        <f t="shared" si="307"/>
        <v>680.2</v>
      </c>
      <c r="V347" s="20">
        <f t="shared" si="307"/>
        <v>735.3</v>
      </c>
      <c r="W347" s="20">
        <f t="shared" si="307"/>
        <v>0</v>
      </c>
      <c r="X347" s="20">
        <f t="shared" si="307"/>
        <v>735.3</v>
      </c>
      <c r="Y347" s="20">
        <f t="shared" si="307"/>
        <v>0</v>
      </c>
      <c r="Z347" s="20">
        <f t="shared" si="307"/>
        <v>735.3</v>
      </c>
      <c r="AA347" s="82"/>
    </row>
    <row r="348" spans="1:27" s="107" customFormat="1" ht="31.5" hidden="1" outlineLevel="7" x14ac:dyDescent="0.2">
      <c r="A348" s="46" t="s">
        <v>35</v>
      </c>
      <c r="B348" s="46" t="s">
        <v>253</v>
      </c>
      <c r="C348" s="46" t="s">
        <v>268</v>
      </c>
      <c r="D348" s="46" t="s">
        <v>92</v>
      </c>
      <c r="E348" s="50" t="s">
        <v>93</v>
      </c>
      <c r="F348" s="7">
        <v>745.5</v>
      </c>
      <c r="G348" s="7">
        <v>0.8</v>
      </c>
      <c r="H348" s="7">
        <f>SUM(F348:G348)</f>
        <v>746.3</v>
      </c>
      <c r="I348" s="7"/>
      <c r="J348" s="7"/>
      <c r="K348" s="7"/>
      <c r="L348" s="7">
        <f>SUM(H348:K348)</f>
        <v>746.3</v>
      </c>
      <c r="M348" s="7"/>
      <c r="N348" s="7">
        <f>SUM(L348:M348)</f>
        <v>746.3</v>
      </c>
      <c r="O348" s="7">
        <v>680.2</v>
      </c>
      <c r="P348" s="7"/>
      <c r="Q348" s="7">
        <f>SUM(O348:P348)</f>
        <v>680.2</v>
      </c>
      <c r="R348" s="7"/>
      <c r="S348" s="7">
        <f>SUM(Q348:R348)</f>
        <v>680.2</v>
      </c>
      <c r="T348" s="7"/>
      <c r="U348" s="7">
        <f>SUM(S348:T348)</f>
        <v>680.2</v>
      </c>
      <c r="V348" s="7">
        <v>735.3</v>
      </c>
      <c r="W348" s="7"/>
      <c r="X348" s="7">
        <f>SUM(V348:W348)</f>
        <v>735.3</v>
      </c>
      <c r="Y348" s="7"/>
      <c r="Z348" s="7">
        <f>SUM(X348:Y348)</f>
        <v>735.3</v>
      </c>
      <c r="AA348" s="82"/>
    </row>
    <row r="349" spans="1:27" ht="31.5" hidden="1" outlineLevel="4" x14ac:dyDescent="0.2">
      <c r="A349" s="5" t="s">
        <v>35</v>
      </c>
      <c r="B349" s="5" t="s">
        <v>253</v>
      </c>
      <c r="C349" s="5" t="s">
        <v>269</v>
      </c>
      <c r="D349" s="5"/>
      <c r="E349" s="119" t="s">
        <v>652</v>
      </c>
      <c r="F349" s="4">
        <f>F350+F352+F354</f>
        <v>38335</v>
      </c>
      <c r="G349" s="4">
        <f t="shared" ref="G349:Z349" si="308">G350+G352+G354</f>
        <v>0</v>
      </c>
      <c r="H349" s="4">
        <f t="shared" si="308"/>
        <v>38335</v>
      </c>
      <c r="I349" s="4">
        <f t="shared" si="308"/>
        <v>0</v>
      </c>
      <c r="J349" s="4">
        <f t="shared" si="308"/>
        <v>0</v>
      </c>
      <c r="K349" s="4">
        <f t="shared" si="308"/>
        <v>0</v>
      </c>
      <c r="L349" s="4">
        <f t="shared" si="308"/>
        <v>38335</v>
      </c>
      <c r="M349" s="4">
        <f t="shared" si="308"/>
        <v>0</v>
      </c>
      <c r="N349" s="4">
        <f t="shared" si="308"/>
        <v>38335</v>
      </c>
      <c r="O349" s="4">
        <f t="shared" si="308"/>
        <v>38335</v>
      </c>
      <c r="P349" s="4">
        <f t="shared" si="308"/>
        <v>0</v>
      </c>
      <c r="Q349" s="4">
        <f t="shared" si="308"/>
        <v>38335</v>
      </c>
      <c r="R349" s="4">
        <f t="shared" si="308"/>
        <v>0</v>
      </c>
      <c r="S349" s="4">
        <f t="shared" si="308"/>
        <v>38335</v>
      </c>
      <c r="T349" s="4">
        <f t="shared" si="308"/>
        <v>0</v>
      </c>
      <c r="U349" s="4">
        <f t="shared" si="308"/>
        <v>38335</v>
      </c>
      <c r="V349" s="4">
        <f t="shared" si="308"/>
        <v>42594.400000000001</v>
      </c>
      <c r="W349" s="4">
        <f t="shared" si="308"/>
        <v>0</v>
      </c>
      <c r="X349" s="4">
        <f t="shared" si="308"/>
        <v>42594.400000000001</v>
      </c>
      <c r="Y349" s="4">
        <f t="shared" si="308"/>
        <v>0</v>
      </c>
      <c r="Z349" s="4">
        <f t="shared" si="308"/>
        <v>42594.400000000001</v>
      </c>
      <c r="AA349" s="82"/>
    </row>
    <row r="350" spans="1:27" ht="47.25" hidden="1" outlineLevel="5" x14ac:dyDescent="0.2">
      <c r="A350" s="5" t="s">
        <v>35</v>
      </c>
      <c r="B350" s="5" t="s">
        <v>253</v>
      </c>
      <c r="C350" s="5" t="s">
        <v>270</v>
      </c>
      <c r="D350" s="5"/>
      <c r="E350" s="23" t="s">
        <v>608</v>
      </c>
      <c r="F350" s="4">
        <f>F351</f>
        <v>3833.5</v>
      </c>
      <c r="G350" s="4">
        <f t="shared" ref="G350:Z350" si="309">G351</f>
        <v>0</v>
      </c>
      <c r="H350" s="4">
        <f t="shared" si="309"/>
        <v>3833.5</v>
      </c>
      <c r="I350" s="4">
        <f t="shared" si="309"/>
        <v>0</v>
      </c>
      <c r="J350" s="4">
        <f t="shared" si="309"/>
        <v>0</v>
      </c>
      <c r="K350" s="4">
        <f t="shared" si="309"/>
        <v>0</v>
      </c>
      <c r="L350" s="4">
        <f t="shared" si="309"/>
        <v>3833.5</v>
      </c>
      <c r="M350" s="4">
        <f t="shared" si="309"/>
        <v>0</v>
      </c>
      <c r="N350" s="4">
        <f t="shared" si="309"/>
        <v>3833.5</v>
      </c>
      <c r="O350" s="4">
        <f t="shared" si="309"/>
        <v>3833.5</v>
      </c>
      <c r="P350" s="4">
        <f t="shared" si="309"/>
        <v>0</v>
      </c>
      <c r="Q350" s="4">
        <f t="shared" si="309"/>
        <v>3833.5</v>
      </c>
      <c r="R350" s="4">
        <f t="shared" si="309"/>
        <v>0</v>
      </c>
      <c r="S350" s="4">
        <f t="shared" si="309"/>
        <v>3833.5</v>
      </c>
      <c r="T350" s="4">
        <f t="shared" si="309"/>
        <v>0</v>
      </c>
      <c r="U350" s="4">
        <f t="shared" si="309"/>
        <v>3833.5</v>
      </c>
      <c r="V350" s="4">
        <f t="shared" si="309"/>
        <v>4259.3999999999996</v>
      </c>
      <c r="W350" s="4">
        <f t="shared" si="309"/>
        <v>0</v>
      </c>
      <c r="X350" s="4">
        <f t="shared" si="309"/>
        <v>4259.3999999999996</v>
      </c>
      <c r="Y350" s="4">
        <f t="shared" si="309"/>
        <v>0</v>
      </c>
      <c r="Z350" s="4">
        <f t="shared" si="309"/>
        <v>4259.3999999999996</v>
      </c>
      <c r="AA350" s="82"/>
    </row>
    <row r="351" spans="1:27" ht="31.5" hidden="1" outlineLevel="7" x14ac:dyDescent="0.2">
      <c r="A351" s="13" t="s">
        <v>35</v>
      </c>
      <c r="B351" s="13" t="s">
        <v>253</v>
      </c>
      <c r="C351" s="13" t="s">
        <v>270</v>
      </c>
      <c r="D351" s="13" t="s">
        <v>92</v>
      </c>
      <c r="E351" s="18" t="s">
        <v>93</v>
      </c>
      <c r="F351" s="8">
        <v>3833.5</v>
      </c>
      <c r="G351" s="8"/>
      <c r="H351" s="8">
        <f>SUM(F351:G351)</f>
        <v>3833.5</v>
      </c>
      <c r="I351" s="8"/>
      <c r="J351" s="8"/>
      <c r="K351" s="8"/>
      <c r="L351" s="8">
        <f>SUM(H351:K351)</f>
        <v>3833.5</v>
      </c>
      <c r="M351" s="8"/>
      <c r="N351" s="8">
        <f>SUM(L351:M351)</f>
        <v>3833.5</v>
      </c>
      <c r="O351" s="8">
        <v>3833.5</v>
      </c>
      <c r="P351" s="8"/>
      <c r="Q351" s="8">
        <f>SUM(O351:P351)</f>
        <v>3833.5</v>
      </c>
      <c r="R351" s="8"/>
      <c r="S351" s="8">
        <f>SUM(Q351:R351)</f>
        <v>3833.5</v>
      </c>
      <c r="T351" s="8"/>
      <c r="U351" s="8">
        <f>SUM(S351:T351)</f>
        <v>3833.5</v>
      </c>
      <c r="V351" s="8">
        <v>4259.3999999999996</v>
      </c>
      <c r="W351" s="8"/>
      <c r="X351" s="8">
        <f>SUM(V351:W351)</f>
        <v>4259.3999999999996</v>
      </c>
      <c r="Y351" s="8"/>
      <c r="Z351" s="8">
        <f>SUM(X351:Y351)</f>
        <v>4259.3999999999996</v>
      </c>
      <c r="AA351" s="82"/>
    </row>
    <row r="352" spans="1:27" s="107" customFormat="1" ht="47.25" hidden="1" outlineLevel="5" x14ac:dyDescent="0.2">
      <c r="A352" s="47" t="s">
        <v>35</v>
      </c>
      <c r="B352" s="47" t="s">
        <v>253</v>
      </c>
      <c r="C352" s="47" t="s">
        <v>270</v>
      </c>
      <c r="D352" s="47"/>
      <c r="E352" s="45" t="s">
        <v>655</v>
      </c>
      <c r="F352" s="20">
        <f>F353</f>
        <v>32776.400000000001</v>
      </c>
      <c r="G352" s="20">
        <f t="shared" ref="G352:Z354" si="310">G353</f>
        <v>0</v>
      </c>
      <c r="H352" s="20">
        <f t="shared" si="310"/>
        <v>32776.400000000001</v>
      </c>
      <c r="I352" s="20">
        <f t="shared" si="310"/>
        <v>0</v>
      </c>
      <c r="J352" s="20">
        <f t="shared" si="310"/>
        <v>0</v>
      </c>
      <c r="K352" s="20">
        <f t="shared" si="310"/>
        <v>0</v>
      </c>
      <c r="L352" s="20">
        <f t="shared" si="310"/>
        <v>32776.400000000001</v>
      </c>
      <c r="M352" s="20">
        <f t="shared" si="310"/>
        <v>0</v>
      </c>
      <c r="N352" s="20">
        <f t="shared" si="310"/>
        <v>32776.400000000001</v>
      </c>
      <c r="O352" s="20">
        <f t="shared" si="310"/>
        <v>32776.400000000001</v>
      </c>
      <c r="P352" s="20">
        <f t="shared" si="310"/>
        <v>0</v>
      </c>
      <c r="Q352" s="20">
        <f t="shared" si="310"/>
        <v>32776.400000000001</v>
      </c>
      <c r="R352" s="20">
        <f t="shared" si="310"/>
        <v>0</v>
      </c>
      <c r="S352" s="20">
        <f t="shared" si="310"/>
        <v>32776.400000000001</v>
      </c>
      <c r="T352" s="20">
        <f t="shared" si="310"/>
        <v>0</v>
      </c>
      <c r="U352" s="20">
        <f t="shared" si="310"/>
        <v>32776.400000000001</v>
      </c>
      <c r="V352" s="20">
        <f t="shared" si="310"/>
        <v>36418.300000000003</v>
      </c>
      <c r="W352" s="20">
        <f t="shared" si="310"/>
        <v>0</v>
      </c>
      <c r="X352" s="20">
        <f t="shared" si="310"/>
        <v>36418.300000000003</v>
      </c>
      <c r="Y352" s="20">
        <f t="shared" si="310"/>
        <v>0</v>
      </c>
      <c r="Z352" s="20">
        <f t="shared" si="310"/>
        <v>36418.300000000003</v>
      </c>
      <c r="AA352" s="82"/>
    </row>
    <row r="353" spans="1:27" s="107" customFormat="1" ht="31.5" hidden="1" outlineLevel="7" x14ac:dyDescent="0.2">
      <c r="A353" s="46" t="s">
        <v>35</v>
      </c>
      <c r="B353" s="46" t="s">
        <v>253</v>
      </c>
      <c r="C353" s="46" t="s">
        <v>270</v>
      </c>
      <c r="D353" s="46" t="s">
        <v>92</v>
      </c>
      <c r="E353" s="50" t="s">
        <v>93</v>
      </c>
      <c r="F353" s="7">
        <v>32776.400000000001</v>
      </c>
      <c r="G353" s="7"/>
      <c r="H353" s="7">
        <f>SUM(F353:G353)</f>
        <v>32776.400000000001</v>
      </c>
      <c r="I353" s="7"/>
      <c r="J353" s="7"/>
      <c r="K353" s="7"/>
      <c r="L353" s="7">
        <f>SUM(H353:K353)</f>
        <v>32776.400000000001</v>
      </c>
      <c r="M353" s="7"/>
      <c r="N353" s="7">
        <f>SUM(L353:M353)</f>
        <v>32776.400000000001</v>
      </c>
      <c r="O353" s="7">
        <v>32776.400000000001</v>
      </c>
      <c r="P353" s="7"/>
      <c r="Q353" s="7">
        <f>SUM(O353:P353)</f>
        <v>32776.400000000001</v>
      </c>
      <c r="R353" s="7"/>
      <c r="S353" s="7">
        <f>SUM(Q353:R353)</f>
        <v>32776.400000000001</v>
      </c>
      <c r="T353" s="7"/>
      <c r="U353" s="7">
        <f>SUM(S353:T353)</f>
        <v>32776.400000000001</v>
      </c>
      <c r="V353" s="7">
        <v>36418.300000000003</v>
      </c>
      <c r="W353" s="7"/>
      <c r="X353" s="7">
        <f>SUM(V353:W353)</f>
        <v>36418.300000000003</v>
      </c>
      <c r="Y353" s="7"/>
      <c r="Z353" s="7">
        <f>SUM(X353:Y353)</f>
        <v>36418.300000000003</v>
      </c>
      <c r="AA353" s="82"/>
    </row>
    <row r="354" spans="1:27" s="107" customFormat="1" ht="47.25" hidden="1" outlineLevel="5" x14ac:dyDescent="0.2">
      <c r="A354" s="47" t="s">
        <v>35</v>
      </c>
      <c r="B354" s="47" t="s">
        <v>253</v>
      </c>
      <c r="C354" s="47" t="s">
        <v>270</v>
      </c>
      <c r="D354" s="47"/>
      <c r="E354" s="45" t="s">
        <v>582</v>
      </c>
      <c r="F354" s="20">
        <f>F355</f>
        <v>1725.1</v>
      </c>
      <c r="G354" s="20">
        <f t="shared" ref="G354:N354" si="311">G355</f>
        <v>0</v>
      </c>
      <c r="H354" s="20">
        <f t="shared" si="311"/>
        <v>1725.1</v>
      </c>
      <c r="I354" s="20">
        <f t="shared" si="311"/>
        <v>0</v>
      </c>
      <c r="J354" s="20">
        <f t="shared" si="311"/>
        <v>0</v>
      </c>
      <c r="K354" s="20">
        <f t="shared" si="311"/>
        <v>0</v>
      </c>
      <c r="L354" s="20">
        <f t="shared" si="311"/>
        <v>1725.1</v>
      </c>
      <c r="M354" s="20">
        <f t="shared" si="311"/>
        <v>0</v>
      </c>
      <c r="N354" s="20">
        <f t="shared" si="311"/>
        <v>1725.1</v>
      </c>
      <c r="O354" s="20">
        <f t="shared" si="310"/>
        <v>1725.1</v>
      </c>
      <c r="P354" s="20">
        <f t="shared" si="310"/>
        <v>0</v>
      </c>
      <c r="Q354" s="20">
        <f t="shared" si="310"/>
        <v>1725.1</v>
      </c>
      <c r="R354" s="20">
        <f t="shared" si="310"/>
        <v>0</v>
      </c>
      <c r="S354" s="20">
        <f t="shared" si="310"/>
        <v>1725.1</v>
      </c>
      <c r="T354" s="20">
        <f t="shared" si="310"/>
        <v>0</v>
      </c>
      <c r="U354" s="20">
        <f t="shared" si="310"/>
        <v>1725.1</v>
      </c>
      <c r="V354" s="20">
        <f t="shared" si="310"/>
        <v>1916.7</v>
      </c>
      <c r="W354" s="20">
        <f t="shared" si="310"/>
        <v>0</v>
      </c>
      <c r="X354" s="20">
        <f t="shared" si="310"/>
        <v>1916.7</v>
      </c>
      <c r="Y354" s="20">
        <f t="shared" si="310"/>
        <v>0</v>
      </c>
      <c r="Z354" s="20">
        <f t="shared" si="310"/>
        <v>1916.7</v>
      </c>
      <c r="AA354" s="82"/>
    </row>
    <row r="355" spans="1:27" s="107" customFormat="1" ht="31.5" hidden="1" outlineLevel="7" x14ac:dyDescent="0.2">
      <c r="A355" s="46" t="s">
        <v>35</v>
      </c>
      <c r="B355" s="46" t="s">
        <v>253</v>
      </c>
      <c r="C355" s="46" t="s">
        <v>270</v>
      </c>
      <c r="D355" s="46" t="s">
        <v>92</v>
      </c>
      <c r="E355" s="50" t="s">
        <v>93</v>
      </c>
      <c r="F355" s="7">
        <v>1725.1</v>
      </c>
      <c r="G355" s="7"/>
      <c r="H355" s="7">
        <f>SUM(F355:G355)</f>
        <v>1725.1</v>
      </c>
      <c r="I355" s="7"/>
      <c r="J355" s="7"/>
      <c r="K355" s="7"/>
      <c r="L355" s="7">
        <f>SUM(H355:K355)</f>
        <v>1725.1</v>
      </c>
      <c r="M355" s="7"/>
      <c r="N355" s="7">
        <f>SUM(L355:M355)</f>
        <v>1725.1</v>
      </c>
      <c r="O355" s="7">
        <v>1725.1</v>
      </c>
      <c r="P355" s="7"/>
      <c r="Q355" s="7">
        <f>SUM(O355:P355)</f>
        <v>1725.1</v>
      </c>
      <c r="R355" s="7"/>
      <c r="S355" s="7">
        <f>SUM(Q355:R355)</f>
        <v>1725.1</v>
      </c>
      <c r="T355" s="7"/>
      <c r="U355" s="7">
        <f>SUM(S355:T355)</f>
        <v>1725.1</v>
      </c>
      <c r="V355" s="7">
        <v>1916.7</v>
      </c>
      <c r="W355" s="7"/>
      <c r="X355" s="7">
        <f>SUM(V355:W355)</f>
        <v>1916.7</v>
      </c>
      <c r="Y355" s="7"/>
      <c r="Z355" s="7">
        <f>SUM(X355:Y355)</f>
        <v>1916.7</v>
      </c>
      <c r="AA355" s="82"/>
    </row>
    <row r="356" spans="1:27" ht="31.5" hidden="1" outlineLevel="3" x14ac:dyDescent="0.2">
      <c r="A356" s="5" t="s">
        <v>35</v>
      </c>
      <c r="B356" s="5" t="s">
        <v>253</v>
      </c>
      <c r="C356" s="5" t="s">
        <v>195</v>
      </c>
      <c r="D356" s="5"/>
      <c r="E356" s="23" t="s">
        <v>196</v>
      </c>
      <c r="F356" s="4">
        <f t="shared" ref="F356:Z358" si="312">F357</f>
        <v>32590.7</v>
      </c>
      <c r="G356" s="4">
        <f t="shared" si="312"/>
        <v>0</v>
      </c>
      <c r="H356" s="4">
        <f t="shared" si="312"/>
        <v>32590.7</v>
      </c>
      <c r="I356" s="4">
        <f t="shared" si="312"/>
        <v>0</v>
      </c>
      <c r="J356" s="4">
        <f t="shared" si="312"/>
        <v>0</v>
      </c>
      <c r="K356" s="4">
        <f t="shared" si="312"/>
        <v>-7000</v>
      </c>
      <c r="L356" s="4">
        <f t="shared" si="312"/>
        <v>25590.7</v>
      </c>
      <c r="M356" s="4">
        <f t="shared" si="312"/>
        <v>0</v>
      </c>
      <c r="N356" s="4">
        <f t="shared" si="312"/>
        <v>25590.7</v>
      </c>
      <c r="O356" s="4">
        <f t="shared" si="312"/>
        <v>31000</v>
      </c>
      <c r="P356" s="4">
        <f t="shared" si="312"/>
        <v>0</v>
      </c>
      <c r="Q356" s="4">
        <f t="shared" si="312"/>
        <v>31000</v>
      </c>
      <c r="R356" s="4">
        <f t="shared" si="312"/>
        <v>0</v>
      </c>
      <c r="S356" s="4">
        <f t="shared" si="312"/>
        <v>31000</v>
      </c>
      <c r="T356" s="4">
        <f t="shared" si="312"/>
        <v>0</v>
      </c>
      <c r="U356" s="4">
        <f t="shared" si="312"/>
        <v>31000</v>
      </c>
      <c r="V356" s="4">
        <f t="shared" si="312"/>
        <v>29400</v>
      </c>
      <c r="W356" s="4">
        <f t="shared" si="312"/>
        <v>0</v>
      </c>
      <c r="X356" s="4">
        <f t="shared" si="312"/>
        <v>29400</v>
      </c>
      <c r="Y356" s="4">
        <f t="shared" si="312"/>
        <v>0</v>
      </c>
      <c r="Z356" s="4">
        <f t="shared" si="312"/>
        <v>29400</v>
      </c>
      <c r="AA356" s="82"/>
    </row>
    <row r="357" spans="1:27" ht="31.5" hidden="1" outlineLevel="4" x14ac:dyDescent="0.2">
      <c r="A357" s="5" t="s">
        <v>35</v>
      </c>
      <c r="B357" s="5" t="s">
        <v>253</v>
      </c>
      <c r="C357" s="5" t="s">
        <v>197</v>
      </c>
      <c r="D357" s="5"/>
      <c r="E357" s="23" t="s">
        <v>198</v>
      </c>
      <c r="F357" s="4">
        <f>F358</f>
        <v>32590.7</v>
      </c>
      <c r="G357" s="4">
        <f t="shared" si="312"/>
        <v>0</v>
      </c>
      <c r="H357" s="4">
        <f t="shared" si="312"/>
        <v>32590.7</v>
      </c>
      <c r="I357" s="4">
        <f t="shared" si="312"/>
        <v>0</v>
      </c>
      <c r="J357" s="4">
        <f t="shared" si="312"/>
        <v>0</v>
      </c>
      <c r="K357" s="4">
        <f t="shared" si="312"/>
        <v>-7000</v>
      </c>
      <c r="L357" s="4">
        <f t="shared" si="312"/>
        <v>25590.7</v>
      </c>
      <c r="M357" s="4">
        <f t="shared" si="312"/>
        <v>0</v>
      </c>
      <c r="N357" s="4">
        <f t="shared" si="312"/>
        <v>25590.7</v>
      </c>
      <c r="O357" s="4">
        <f t="shared" si="312"/>
        <v>31000</v>
      </c>
      <c r="P357" s="4">
        <f t="shared" si="312"/>
        <v>0</v>
      </c>
      <c r="Q357" s="4">
        <f t="shared" si="312"/>
        <v>31000</v>
      </c>
      <c r="R357" s="4">
        <f t="shared" si="312"/>
        <v>0</v>
      </c>
      <c r="S357" s="4">
        <f t="shared" si="312"/>
        <v>31000</v>
      </c>
      <c r="T357" s="4">
        <f t="shared" si="312"/>
        <v>0</v>
      </c>
      <c r="U357" s="4">
        <f t="shared" si="312"/>
        <v>31000</v>
      </c>
      <c r="V357" s="4">
        <f t="shared" si="312"/>
        <v>29400</v>
      </c>
      <c r="W357" s="4">
        <f t="shared" si="312"/>
        <v>0</v>
      </c>
      <c r="X357" s="4">
        <f t="shared" si="312"/>
        <v>29400</v>
      </c>
      <c r="Y357" s="4">
        <f t="shared" si="312"/>
        <v>0</v>
      </c>
      <c r="Z357" s="4">
        <f t="shared" si="312"/>
        <v>29400</v>
      </c>
      <c r="AA357" s="82"/>
    </row>
    <row r="358" spans="1:27" ht="15.75" hidden="1" outlineLevel="5" x14ac:dyDescent="0.2">
      <c r="A358" s="5" t="s">
        <v>35</v>
      </c>
      <c r="B358" s="5" t="s">
        <v>253</v>
      </c>
      <c r="C358" s="5" t="s">
        <v>271</v>
      </c>
      <c r="D358" s="5"/>
      <c r="E358" s="23" t="s">
        <v>272</v>
      </c>
      <c r="F358" s="4">
        <f t="shared" si="312"/>
        <v>32590.7</v>
      </c>
      <c r="G358" s="4">
        <f t="shared" si="312"/>
        <v>0</v>
      </c>
      <c r="H358" s="4">
        <f t="shared" si="312"/>
        <v>32590.7</v>
      </c>
      <c r="I358" s="4">
        <f t="shared" si="312"/>
        <v>0</v>
      </c>
      <c r="J358" s="4">
        <f t="shared" si="312"/>
        <v>0</v>
      </c>
      <c r="K358" s="4">
        <f t="shared" si="312"/>
        <v>-7000</v>
      </c>
      <c r="L358" s="4">
        <f t="shared" si="312"/>
        <v>25590.7</v>
      </c>
      <c r="M358" s="4">
        <f t="shared" si="312"/>
        <v>0</v>
      </c>
      <c r="N358" s="4">
        <f t="shared" si="312"/>
        <v>25590.7</v>
      </c>
      <c r="O358" s="4">
        <f t="shared" si="312"/>
        <v>31000</v>
      </c>
      <c r="P358" s="4">
        <f t="shared" si="312"/>
        <v>0</v>
      </c>
      <c r="Q358" s="4">
        <f t="shared" si="312"/>
        <v>31000</v>
      </c>
      <c r="R358" s="4">
        <f t="shared" si="312"/>
        <v>0</v>
      </c>
      <c r="S358" s="4">
        <f t="shared" si="312"/>
        <v>31000</v>
      </c>
      <c r="T358" s="4">
        <f t="shared" si="312"/>
        <v>0</v>
      </c>
      <c r="U358" s="4">
        <f t="shared" si="312"/>
        <v>31000</v>
      </c>
      <c r="V358" s="4">
        <f t="shared" si="312"/>
        <v>29400</v>
      </c>
      <c r="W358" s="4">
        <f t="shared" si="312"/>
        <v>0</v>
      </c>
      <c r="X358" s="4">
        <f t="shared" si="312"/>
        <v>29400</v>
      </c>
      <c r="Y358" s="4">
        <f t="shared" si="312"/>
        <v>0</v>
      </c>
      <c r="Z358" s="4">
        <f t="shared" si="312"/>
        <v>29400</v>
      </c>
      <c r="AA358" s="82"/>
    </row>
    <row r="359" spans="1:27" ht="31.5" hidden="1" outlineLevel="7" x14ac:dyDescent="0.2">
      <c r="A359" s="13" t="s">
        <v>35</v>
      </c>
      <c r="B359" s="13" t="s">
        <v>253</v>
      </c>
      <c r="C359" s="13" t="s">
        <v>271</v>
      </c>
      <c r="D359" s="13" t="s">
        <v>92</v>
      </c>
      <c r="E359" s="18" t="s">
        <v>93</v>
      </c>
      <c r="F359" s="8">
        <v>32590.7</v>
      </c>
      <c r="G359" s="8"/>
      <c r="H359" s="8">
        <f>SUM(F359:G359)</f>
        <v>32590.7</v>
      </c>
      <c r="I359" s="8"/>
      <c r="J359" s="8"/>
      <c r="K359" s="8">
        <v>-7000</v>
      </c>
      <c r="L359" s="8">
        <f>SUM(H359:K359)</f>
        <v>25590.7</v>
      </c>
      <c r="M359" s="8"/>
      <c r="N359" s="8">
        <f>SUM(L359:M359)</f>
        <v>25590.7</v>
      </c>
      <c r="O359" s="8">
        <v>31000</v>
      </c>
      <c r="P359" s="8"/>
      <c r="Q359" s="8">
        <f>SUM(O359:P359)</f>
        <v>31000</v>
      </c>
      <c r="R359" s="8"/>
      <c r="S359" s="8">
        <f>SUM(Q359:R359)</f>
        <v>31000</v>
      </c>
      <c r="T359" s="8"/>
      <c r="U359" s="8">
        <f>SUM(S359:T359)</f>
        <v>31000</v>
      </c>
      <c r="V359" s="8">
        <v>29400</v>
      </c>
      <c r="W359" s="8"/>
      <c r="X359" s="8">
        <f>SUM(V359:W359)</f>
        <v>29400</v>
      </c>
      <c r="Y359" s="8"/>
      <c r="Z359" s="8">
        <f>SUM(X359:Y359)</f>
        <v>29400</v>
      </c>
      <c r="AA359" s="82"/>
    </row>
    <row r="360" spans="1:27" ht="31.5" outlineLevel="7" x14ac:dyDescent="0.2">
      <c r="A360" s="5" t="s">
        <v>35</v>
      </c>
      <c r="B360" s="5" t="s">
        <v>253</v>
      </c>
      <c r="C360" s="10" t="s">
        <v>84</v>
      </c>
      <c r="D360" s="10" t="s">
        <v>700</v>
      </c>
      <c r="E360" s="81" t="s">
        <v>85</v>
      </c>
      <c r="F360" s="8"/>
      <c r="G360" s="8"/>
      <c r="H360" s="8"/>
      <c r="I360" s="132">
        <f t="shared" ref="I360:I361" si="313">I361</f>
        <v>734.7</v>
      </c>
      <c r="J360" s="8"/>
      <c r="K360" s="132">
        <f t="shared" ref="K360:N361" si="314">K361</f>
        <v>195.3</v>
      </c>
      <c r="L360" s="132">
        <f t="shared" si="314"/>
        <v>930</v>
      </c>
      <c r="M360" s="132">
        <f t="shared" si="314"/>
        <v>1242.9895200000001</v>
      </c>
      <c r="N360" s="132">
        <f t="shared" si="314"/>
        <v>2172.9895200000001</v>
      </c>
      <c r="O360" s="8"/>
      <c r="P360" s="8"/>
      <c r="Q360" s="8"/>
      <c r="R360" s="8"/>
      <c r="S360" s="8"/>
      <c r="T360" s="132">
        <f t="shared" ref="T360:T361" si="315">T361</f>
        <v>0</v>
      </c>
      <c r="U360" s="132"/>
      <c r="V360" s="8"/>
      <c r="W360" s="8"/>
      <c r="X360" s="8"/>
      <c r="Y360" s="8"/>
      <c r="Z360" s="8"/>
      <c r="AA360" s="82"/>
    </row>
    <row r="361" spans="1:27" ht="31.5" outlineLevel="7" x14ac:dyDescent="0.2">
      <c r="A361" s="5" t="s">
        <v>35</v>
      </c>
      <c r="B361" s="5" t="s">
        <v>253</v>
      </c>
      <c r="C361" s="10" t="s">
        <v>86</v>
      </c>
      <c r="D361" s="10" t="s">
        <v>700</v>
      </c>
      <c r="E361" s="81" t="s">
        <v>87</v>
      </c>
      <c r="F361" s="8"/>
      <c r="G361" s="8"/>
      <c r="H361" s="8"/>
      <c r="I361" s="132">
        <f t="shared" si="313"/>
        <v>734.7</v>
      </c>
      <c r="J361" s="8"/>
      <c r="K361" s="132">
        <f t="shared" si="314"/>
        <v>195.3</v>
      </c>
      <c r="L361" s="132">
        <f t="shared" si="314"/>
        <v>930</v>
      </c>
      <c r="M361" s="132">
        <f t="shared" si="314"/>
        <v>1242.9895200000001</v>
      </c>
      <c r="N361" s="132">
        <f t="shared" si="314"/>
        <v>2172.9895200000001</v>
      </c>
      <c r="O361" s="8"/>
      <c r="P361" s="8"/>
      <c r="Q361" s="8"/>
      <c r="R361" s="8"/>
      <c r="S361" s="8"/>
      <c r="T361" s="132">
        <f t="shared" si="315"/>
        <v>0</v>
      </c>
      <c r="U361" s="132"/>
      <c r="V361" s="8"/>
      <c r="W361" s="8"/>
      <c r="X361" s="8"/>
      <c r="Y361" s="8"/>
      <c r="Z361" s="8"/>
      <c r="AA361" s="82"/>
    </row>
    <row r="362" spans="1:27" ht="31.5" outlineLevel="7" x14ac:dyDescent="0.2">
      <c r="A362" s="5" t="s">
        <v>35</v>
      </c>
      <c r="B362" s="5" t="s">
        <v>253</v>
      </c>
      <c r="C362" s="10" t="s">
        <v>88</v>
      </c>
      <c r="D362" s="10"/>
      <c r="E362" s="81" t="s">
        <v>701</v>
      </c>
      <c r="F362" s="8"/>
      <c r="G362" s="8"/>
      <c r="H362" s="8"/>
      <c r="I362" s="132">
        <f>I365+I367+I363</f>
        <v>734.7</v>
      </c>
      <c r="J362" s="8"/>
      <c r="K362" s="132">
        <f>K365+K367+K363</f>
        <v>195.3</v>
      </c>
      <c r="L362" s="132">
        <f>L365+L367+L363</f>
        <v>930</v>
      </c>
      <c r="M362" s="132">
        <f>M365+M367+M363</f>
        <v>1242.9895200000001</v>
      </c>
      <c r="N362" s="132">
        <f>N365+N367+N363</f>
        <v>2172.9895200000001</v>
      </c>
      <c r="O362" s="8"/>
      <c r="P362" s="8"/>
      <c r="Q362" s="8"/>
      <c r="R362" s="8"/>
      <c r="S362" s="8"/>
      <c r="T362" s="132">
        <f>T365+T367+T363</f>
        <v>0</v>
      </c>
      <c r="U362" s="132"/>
      <c r="V362" s="8"/>
      <c r="W362" s="8"/>
      <c r="X362" s="8"/>
      <c r="Y362" s="8"/>
      <c r="Z362" s="8"/>
      <c r="AA362" s="82"/>
    </row>
    <row r="363" spans="1:27" ht="31.5" outlineLevel="7" x14ac:dyDescent="0.2">
      <c r="A363" s="5" t="s">
        <v>35</v>
      </c>
      <c r="B363" s="5" t="s">
        <v>253</v>
      </c>
      <c r="C363" s="10" t="s">
        <v>674</v>
      </c>
      <c r="D363" s="10"/>
      <c r="E363" s="129" t="s">
        <v>702</v>
      </c>
      <c r="F363" s="8"/>
      <c r="G363" s="8"/>
      <c r="H363" s="8"/>
      <c r="I363" s="133">
        <f>I364</f>
        <v>0</v>
      </c>
      <c r="J363" s="8"/>
      <c r="K363" s="133">
        <f>K364</f>
        <v>93</v>
      </c>
      <c r="L363" s="133">
        <f>L364</f>
        <v>93</v>
      </c>
      <c r="M363" s="133">
        <f>M364</f>
        <v>621.49476000000004</v>
      </c>
      <c r="N363" s="133">
        <f>N364</f>
        <v>714.49476000000004</v>
      </c>
      <c r="O363" s="8"/>
      <c r="P363" s="8"/>
      <c r="Q363" s="8"/>
      <c r="R363" s="8"/>
      <c r="S363" s="8"/>
      <c r="T363" s="133">
        <f>T364</f>
        <v>0</v>
      </c>
      <c r="U363" s="133"/>
      <c r="V363" s="8"/>
      <c r="W363" s="8"/>
      <c r="X363" s="8"/>
      <c r="Y363" s="8"/>
      <c r="Z363" s="8"/>
      <c r="AA363" s="82"/>
    </row>
    <row r="364" spans="1:27" ht="31.5" outlineLevel="7" x14ac:dyDescent="0.2">
      <c r="A364" s="13" t="s">
        <v>35</v>
      </c>
      <c r="B364" s="13" t="s">
        <v>253</v>
      </c>
      <c r="C364" s="9" t="s">
        <v>674</v>
      </c>
      <c r="D364" s="9" t="s">
        <v>92</v>
      </c>
      <c r="E364" s="79" t="s">
        <v>591</v>
      </c>
      <c r="F364" s="8"/>
      <c r="G364" s="8"/>
      <c r="H364" s="8"/>
      <c r="I364" s="160"/>
      <c r="J364" s="8"/>
      <c r="K364" s="160">
        <v>93</v>
      </c>
      <c r="L364" s="135">
        <f>SUM(H364:K364)</f>
        <v>93</v>
      </c>
      <c r="M364" s="8">
        <f>399.972+221.52276</f>
        <v>621.49476000000004</v>
      </c>
      <c r="N364" s="135">
        <f>SUM(L364:M364)</f>
        <v>714.49476000000004</v>
      </c>
      <c r="O364" s="8"/>
      <c r="P364" s="8"/>
      <c r="Q364" s="8"/>
      <c r="R364" s="8"/>
      <c r="S364" s="8"/>
      <c r="T364" s="160"/>
      <c r="U364" s="135"/>
      <c r="V364" s="8"/>
      <c r="W364" s="8"/>
      <c r="X364" s="8"/>
      <c r="Y364" s="8"/>
      <c r="Z364" s="8"/>
      <c r="AA364" s="82"/>
    </row>
    <row r="365" spans="1:27" ht="31.5" outlineLevel="7" x14ac:dyDescent="0.2">
      <c r="A365" s="5" t="s">
        <v>35</v>
      </c>
      <c r="B365" s="5" t="s">
        <v>253</v>
      </c>
      <c r="C365" s="10" t="s">
        <v>674</v>
      </c>
      <c r="D365" s="10"/>
      <c r="E365" s="129" t="s">
        <v>703</v>
      </c>
      <c r="F365" s="8"/>
      <c r="G365" s="8"/>
      <c r="H365" s="8"/>
      <c r="I365" s="133">
        <f>I366</f>
        <v>0</v>
      </c>
      <c r="J365" s="8"/>
      <c r="K365" s="133">
        <f>K366</f>
        <v>102.3</v>
      </c>
      <c r="L365" s="133">
        <f>L366</f>
        <v>102.3</v>
      </c>
      <c r="M365" s="133">
        <f>M366</f>
        <v>621.49476000000004</v>
      </c>
      <c r="N365" s="133">
        <f>N366</f>
        <v>723.79476</v>
      </c>
      <c r="O365" s="8"/>
      <c r="P365" s="8"/>
      <c r="Q365" s="8"/>
      <c r="R365" s="8"/>
      <c r="S365" s="8"/>
      <c r="T365" s="133">
        <f>T366</f>
        <v>0</v>
      </c>
      <c r="U365" s="133"/>
      <c r="V365" s="8"/>
      <c r="W365" s="8"/>
      <c r="X365" s="8"/>
      <c r="Y365" s="8"/>
      <c r="Z365" s="8"/>
      <c r="AA365" s="82"/>
    </row>
    <row r="366" spans="1:27" ht="31.5" outlineLevel="7" x14ac:dyDescent="0.2">
      <c r="A366" s="13" t="s">
        <v>35</v>
      </c>
      <c r="B366" s="13" t="s">
        <v>253</v>
      </c>
      <c r="C366" s="9" t="s">
        <v>674</v>
      </c>
      <c r="D366" s="9" t="s">
        <v>92</v>
      </c>
      <c r="E366" s="79" t="s">
        <v>591</v>
      </c>
      <c r="F366" s="8"/>
      <c r="G366" s="8"/>
      <c r="H366" s="8"/>
      <c r="I366" s="160"/>
      <c r="J366" s="8"/>
      <c r="K366" s="160">
        <v>102.3</v>
      </c>
      <c r="L366" s="135">
        <f>SUM(H366:K366)</f>
        <v>102.3</v>
      </c>
      <c r="M366" s="8">
        <f>399.972+221.52276</f>
        <v>621.49476000000004</v>
      </c>
      <c r="N366" s="135">
        <f>SUM(L366:M366)</f>
        <v>723.79476</v>
      </c>
      <c r="O366" s="8"/>
      <c r="P366" s="8"/>
      <c r="Q366" s="8"/>
      <c r="R366" s="8"/>
      <c r="S366" s="8"/>
      <c r="T366" s="160"/>
      <c r="U366" s="135"/>
      <c r="V366" s="8"/>
      <c r="W366" s="8"/>
      <c r="X366" s="8"/>
      <c r="Y366" s="8"/>
      <c r="Z366" s="8"/>
      <c r="AA366" s="82"/>
    </row>
    <row r="367" spans="1:27" ht="15.75" hidden="1" outlineLevel="7" x14ac:dyDescent="0.2">
      <c r="A367" s="47" t="s">
        <v>35</v>
      </c>
      <c r="B367" s="47" t="s">
        <v>253</v>
      </c>
      <c r="C367" s="127" t="s">
        <v>674</v>
      </c>
      <c r="D367" s="127"/>
      <c r="E367" s="130" t="s">
        <v>704</v>
      </c>
      <c r="F367" s="8"/>
      <c r="G367" s="8"/>
      <c r="H367" s="8"/>
      <c r="I367" s="134">
        <f>I368</f>
        <v>734.7</v>
      </c>
      <c r="J367" s="8"/>
      <c r="K367" s="134">
        <f>K368</f>
        <v>0</v>
      </c>
      <c r="L367" s="134">
        <f>L368</f>
        <v>734.7</v>
      </c>
      <c r="M367" s="134">
        <f>M368</f>
        <v>0</v>
      </c>
      <c r="N367" s="134">
        <f>N368</f>
        <v>734.7</v>
      </c>
      <c r="O367" s="8"/>
      <c r="P367" s="8"/>
      <c r="Q367" s="8"/>
      <c r="R367" s="8"/>
      <c r="S367" s="8"/>
      <c r="T367" s="134">
        <f>T368</f>
        <v>0</v>
      </c>
      <c r="U367" s="134">
        <f>U368</f>
        <v>0</v>
      </c>
      <c r="V367" s="8"/>
      <c r="W367" s="8"/>
      <c r="X367" s="8"/>
      <c r="Y367" s="8"/>
      <c r="Z367" s="8"/>
      <c r="AA367" s="82"/>
    </row>
    <row r="368" spans="1:27" ht="31.5" hidden="1" outlineLevel="7" x14ac:dyDescent="0.2">
      <c r="A368" s="46" t="s">
        <v>35</v>
      </c>
      <c r="B368" s="46" t="s">
        <v>253</v>
      </c>
      <c r="C368" s="128" t="s">
        <v>674</v>
      </c>
      <c r="D368" s="128" t="s">
        <v>92</v>
      </c>
      <c r="E368" s="131" t="s">
        <v>591</v>
      </c>
      <c r="F368" s="8"/>
      <c r="G368" s="8"/>
      <c r="H368" s="8"/>
      <c r="I368" s="161">
        <v>734.7</v>
      </c>
      <c r="J368" s="8"/>
      <c r="K368" s="161"/>
      <c r="L368" s="136">
        <f>SUM(H368:K368)</f>
        <v>734.7</v>
      </c>
      <c r="M368" s="161"/>
      <c r="N368" s="136">
        <f>SUM(L368:M368)</f>
        <v>734.7</v>
      </c>
      <c r="O368" s="8"/>
      <c r="P368" s="8"/>
      <c r="Q368" s="8"/>
      <c r="R368" s="8"/>
      <c r="S368" s="8"/>
      <c r="T368" s="161"/>
      <c r="U368" s="136">
        <f>SUM(S368:T368)</f>
        <v>0</v>
      </c>
      <c r="V368" s="8"/>
      <c r="W368" s="8"/>
      <c r="X368" s="8"/>
      <c r="Y368" s="8"/>
      <c r="Z368" s="8"/>
      <c r="AA368" s="82"/>
    </row>
    <row r="369" spans="1:27" ht="15.75" outlineLevel="7" x14ac:dyDescent="0.2">
      <c r="A369" s="5" t="s">
        <v>35</v>
      </c>
      <c r="B369" s="5" t="s">
        <v>273</v>
      </c>
      <c r="C369" s="5"/>
      <c r="D369" s="5"/>
      <c r="E369" s="23" t="s">
        <v>713</v>
      </c>
      <c r="F369" s="8"/>
      <c r="G369" s="8"/>
      <c r="H369" s="4">
        <f t="shared" ref="H369:Z369" si="316">H370+H383</f>
        <v>115471.5</v>
      </c>
      <c r="I369" s="4">
        <f t="shared" si="316"/>
        <v>-2.3359999999999999E-2</v>
      </c>
      <c r="J369" s="4">
        <f t="shared" si="316"/>
        <v>1601.6</v>
      </c>
      <c r="K369" s="4">
        <f t="shared" si="316"/>
        <v>7000</v>
      </c>
      <c r="L369" s="4">
        <f t="shared" si="316"/>
        <v>124073.07664</v>
      </c>
      <c r="M369" s="4">
        <f t="shared" si="316"/>
        <v>610.09100000000001</v>
      </c>
      <c r="N369" s="4">
        <f t="shared" si="316"/>
        <v>124683.16764</v>
      </c>
      <c r="O369" s="4">
        <f t="shared" si="316"/>
        <v>104467</v>
      </c>
      <c r="P369" s="4">
        <f t="shared" si="316"/>
        <v>0</v>
      </c>
      <c r="Q369" s="4">
        <f t="shared" si="316"/>
        <v>104467</v>
      </c>
      <c r="R369" s="4">
        <f t="shared" si="316"/>
        <v>-1.7840000000000002E-2</v>
      </c>
      <c r="S369" s="4">
        <f t="shared" si="316"/>
        <v>104466.98216</v>
      </c>
      <c r="T369" s="4">
        <f t="shared" si="316"/>
        <v>0</v>
      </c>
      <c r="U369" s="4">
        <f t="shared" si="316"/>
        <v>104466.98216</v>
      </c>
      <c r="V369" s="4">
        <f t="shared" si="316"/>
        <v>103751</v>
      </c>
      <c r="W369" s="4">
        <f t="shared" si="316"/>
        <v>0</v>
      </c>
      <c r="X369" s="4">
        <f t="shared" si="316"/>
        <v>103751</v>
      </c>
      <c r="Y369" s="4">
        <f t="shared" si="316"/>
        <v>-2.1839999999999998E-2</v>
      </c>
      <c r="Z369" s="4">
        <f t="shared" si="316"/>
        <v>103750.97816</v>
      </c>
      <c r="AA369" s="82"/>
    </row>
    <row r="370" spans="1:27" s="150" customFormat="1" ht="31.5" outlineLevel="2" x14ac:dyDescent="0.2">
      <c r="A370" s="5" t="s">
        <v>35</v>
      </c>
      <c r="B370" s="5" t="s">
        <v>273</v>
      </c>
      <c r="C370" s="5" t="s">
        <v>170</v>
      </c>
      <c r="D370" s="5"/>
      <c r="E370" s="23" t="s">
        <v>171</v>
      </c>
      <c r="F370" s="4">
        <f>F375+F379</f>
        <v>114986.5</v>
      </c>
      <c r="G370" s="4">
        <f>G375+G379</f>
        <v>0</v>
      </c>
      <c r="H370" s="4">
        <f>H375+H379</f>
        <v>114986.5</v>
      </c>
      <c r="I370" s="4">
        <f>I375+I379+I371</f>
        <v>0</v>
      </c>
      <c r="J370" s="4">
        <f t="shared" ref="J370:Z370" si="317">J375+J379+J371</f>
        <v>1601.6</v>
      </c>
      <c r="K370" s="4">
        <f t="shared" si="317"/>
        <v>7000</v>
      </c>
      <c r="L370" s="4">
        <f t="shared" si="317"/>
        <v>123588.1</v>
      </c>
      <c r="M370" s="4">
        <f t="shared" si="317"/>
        <v>610.09100000000001</v>
      </c>
      <c r="N370" s="4">
        <f t="shared" si="317"/>
        <v>124198.19100000001</v>
      </c>
      <c r="O370" s="4">
        <f t="shared" si="317"/>
        <v>103916</v>
      </c>
      <c r="P370" s="4">
        <f t="shared" si="317"/>
        <v>0</v>
      </c>
      <c r="Q370" s="4">
        <f t="shared" si="317"/>
        <v>103916</v>
      </c>
      <c r="R370" s="4">
        <f t="shared" si="317"/>
        <v>0</v>
      </c>
      <c r="S370" s="4">
        <f t="shared" si="317"/>
        <v>103916</v>
      </c>
      <c r="T370" s="4">
        <f t="shared" si="317"/>
        <v>0</v>
      </c>
      <c r="U370" s="4">
        <f t="shared" si="317"/>
        <v>103916</v>
      </c>
      <c r="V370" s="4">
        <f t="shared" si="317"/>
        <v>103160</v>
      </c>
      <c r="W370" s="4">
        <f t="shared" si="317"/>
        <v>0</v>
      </c>
      <c r="X370" s="4">
        <f t="shared" si="317"/>
        <v>103160</v>
      </c>
      <c r="Y370" s="4">
        <f t="shared" si="317"/>
        <v>0</v>
      </c>
      <c r="Z370" s="4">
        <f t="shared" si="317"/>
        <v>103160</v>
      </c>
      <c r="AA370" s="82"/>
    </row>
    <row r="371" spans="1:27" s="150" customFormat="1" ht="15.75" hidden="1" outlineLevel="2" x14ac:dyDescent="0.2">
      <c r="A371" s="5" t="s">
        <v>35</v>
      </c>
      <c r="B371" s="5" t="s">
        <v>273</v>
      </c>
      <c r="C371" s="10" t="s">
        <v>172</v>
      </c>
      <c r="D371" s="10" t="s">
        <v>700</v>
      </c>
      <c r="E371" s="81" t="s">
        <v>615</v>
      </c>
      <c r="F371" s="4"/>
      <c r="G371" s="4"/>
      <c r="H371" s="4"/>
      <c r="I371" s="4">
        <f t="shared" ref="I371:N373" si="318">I372</f>
        <v>0</v>
      </c>
      <c r="J371" s="4">
        <f t="shared" si="318"/>
        <v>1601.6</v>
      </c>
      <c r="K371" s="4">
        <f t="shared" si="318"/>
        <v>0</v>
      </c>
      <c r="L371" s="4">
        <f t="shared" si="318"/>
        <v>1601.6</v>
      </c>
      <c r="M371" s="4">
        <f t="shared" si="318"/>
        <v>0</v>
      </c>
      <c r="N371" s="4">
        <f t="shared" si="318"/>
        <v>1601.6</v>
      </c>
      <c r="O371" s="4"/>
      <c r="P371" s="4"/>
      <c r="Q371" s="4"/>
      <c r="R371" s="4"/>
      <c r="S371" s="4"/>
      <c r="T371" s="4">
        <f t="shared" ref="T371:U373" si="319">T372</f>
        <v>0</v>
      </c>
      <c r="U371" s="4">
        <f t="shared" si="319"/>
        <v>0</v>
      </c>
      <c r="V371" s="4"/>
      <c r="W371" s="4"/>
      <c r="X371" s="4"/>
      <c r="Y371" s="4"/>
      <c r="Z371" s="4"/>
      <c r="AA371" s="82"/>
    </row>
    <row r="372" spans="1:27" s="150" customFormat="1" ht="47.25" hidden="1" outlineLevel="2" x14ac:dyDescent="0.2">
      <c r="A372" s="5" t="s">
        <v>35</v>
      </c>
      <c r="B372" s="5" t="s">
        <v>273</v>
      </c>
      <c r="C372" s="10" t="s">
        <v>744</v>
      </c>
      <c r="D372" s="10"/>
      <c r="E372" s="129" t="s">
        <v>743</v>
      </c>
      <c r="F372" s="4"/>
      <c r="G372" s="4"/>
      <c r="H372" s="4"/>
      <c r="I372" s="4">
        <f t="shared" si="318"/>
        <v>0</v>
      </c>
      <c r="J372" s="4">
        <f t="shared" si="318"/>
        <v>1601.6</v>
      </c>
      <c r="K372" s="4">
        <f t="shared" si="318"/>
        <v>0</v>
      </c>
      <c r="L372" s="4">
        <f t="shared" si="318"/>
        <v>1601.6</v>
      </c>
      <c r="M372" s="4">
        <f t="shared" si="318"/>
        <v>0</v>
      </c>
      <c r="N372" s="4">
        <f t="shared" si="318"/>
        <v>1601.6</v>
      </c>
      <c r="O372" s="4"/>
      <c r="P372" s="4"/>
      <c r="Q372" s="4"/>
      <c r="R372" s="4"/>
      <c r="S372" s="4"/>
      <c r="T372" s="4">
        <f t="shared" si="319"/>
        <v>0</v>
      </c>
      <c r="U372" s="4">
        <f t="shared" si="319"/>
        <v>0</v>
      </c>
      <c r="V372" s="4"/>
      <c r="W372" s="4"/>
      <c r="X372" s="4"/>
      <c r="Y372" s="4"/>
      <c r="Z372" s="4"/>
      <c r="AA372" s="82"/>
    </row>
    <row r="373" spans="1:27" s="155" customFormat="1" ht="78.75" hidden="1" outlineLevel="2" x14ac:dyDescent="0.25">
      <c r="A373" s="5" t="s">
        <v>35</v>
      </c>
      <c r="B373" s="5" t="s">
        <v>273</v>
      </c>
      <c r="C373" s="10" t="s">
        <v>745</v>
      </c>
      <c r="D373" s="10"/>
      <c r="E373" s="129" t="s">
        <v>768</v>
      </c>
      <c r="F373" s="4"/>
      <c r="G373" s="4"/>
      <c r="H373" s="4"/>
      <c r="I373" s="4">
        <f t="shared" si="318"/>
        <v>0</v>
      </c>
      <c r="J373" s="4">
        <f t="shared" si="318"/>
        <v>1601.6</v>
      </c>
      <c r="K373" s="4">
        <f t="shared" si="318"/>
        <v>0</v>
      </c>
      <c r="L373" s="4">
        <f t="shared" si="318"/>
        <v>1601.6</v>
      </c>
      <c r="M373" s="4">
        <f t="shared" si="318"/>
        <v>0</v>
      </c>
      <c r="N373" s="4">
        <f t="shared" si="318"/>
        <v>1601.6</v>
      </c>
      <c r="O373" s="4"/>
      <c r="P373" s="4"/>
      <c r="Q373" s="4"/>
      <c r="R373" s="4"/>
      <c r="S373" s="4"/>
      <c r="T373" s="4">
        <f t="shared" si="319"/>
        <v>0</v>
      </c>
      <c r="U373" s="4">
        <f t="shared" si="319"/>
        <v>0</v>
      </c>
      <c r="V373" s="4"/>
      <c r="W373" s="4"/>
      <c r="X373" s="4"/>
      <c r="Y373" s="4"/>
      <c r="Z373" s="4"/>
      <c r="AA373" s="82"/>
    </row>
    <row r="374" spans="1:27" s="150" customFormat="1" ht="31.5" hidden="1" outlineLevel="2" x14ac:dyDescent="0.2">
      <c r="A374" s="13" t="s">
        <v>35</v>
      </c>
      <c r="B374" s="13" t="s">
        <v>273</v>
      </c>
      <c r="C374" s="9" t="s">
        <v>745</v>
      </c>
      <c r="D374" s="9" t="s">
        <v>92</v>
      </c>
      <c r="E374" s="79" t="s">
        <v>591</v>
      </c>
      <c r="F374" s="4"/>
      <c r="G374" s="4"/>
      <c r="H374" s="4"/>
      <c r="I374" s="8"/>
      <c r="J374" s="8">
        <v>1601.6</v>
      </c>
      <c r="K374" s="8"/>
      <c r="L374" s="8">
        <f>SUM(H374:K374)</f>
        <v>1601.6</v>
      </c>
      <c r="M374" s="8"/>
      <c r="N374" s="8">
        <f>SUM(L374:M374)</f>
        <v>1601.6</v>
      </c>
      <c r="O374" s="4"/>
      <c r="P374" s="4"/>
      <c r="Q374" s="4"/>
      <c r="R374" s="4"/>
      <c r="S374" s="4"/>
      <c r="T374" s="8"/>
      <c r="U374" s="8">
        <f>SUM(S374:T374)</f>
        <v>0</v>
      </c>
      <c r="V374" s="4"/>
      <c r="W374" s="4"/>
      <c r="X374" s="4"/>
      <c r="Y374" s="4"/>
      <c r="Z374" s="4"/>
      <c r="AA374" s="82"/>
    </row>
    <row r="375" spans="1:27" ht="31.5" hidden="1" outlineLevel="3" x14ac:dyDescent="0.2">
      <c r="A375" s="5" t="s">
        <v>35</v>
      </c>
      <c r="B375" s="5" t="s">
        <v>273</v>
      </c>
      <c r="C375" s="5" t="s">
        <v>225</v>
      </c>
      <c r="D375" s="5"/>
      <c r="E375" s="23" t="s">
        <v>226</v>
      </c>
      <c r="F375" s="4">
        <f t="shared" ref="F375:Z377" si="320">F376</f>
        <v>8256</v>
      </c>
      <c r="G375" s="4">
        <f t="shared" si="320"/>
        <v>0</v>
      </c>
      <c r="H375" s="4">
        <f t="shared" si="320"/>
        <v>8256</v>
      </c>
      <c r="I375" s="4">
        <f t="shared" si="320"/>
        <v>0</v>
      </c>
      <c r="J375" s="4">
        <f t="shared" si="320"/>
        <v>0</v>
      </c>
      <c r="K375" s="4">
        <f t="shared" si="320"/>
        <v>0</v>
      </c>
      <c r="L375" s="4">
        <f t="shared" si="320"/>
        <v>8256</v>
      </c>
      <c r="M375" s="4">
        <f t="shared" si="320"/>
        <v>0</v>
      </c>
      <c r="N375" s="4">
        <f t="shared" si="320"/>
        <v>8256</v>
      </c>
      <c r="O375" s="4">
        <f t="shared" si="320"/>
        <v>7856</v>
      </c>
      <c r="P375" s="4">
        <f t="shared" si="320"/>
        <v>0</v>
      </c>
      <c r="Q375" s="4">
        <f t="shared" si="320"/>
        <v>7856</v>
      </c>
      <c r="R375" s="4">
        <f t="shared" si="320"/>
        <v>0</v>
      </c>
      <c r="S375" s="4">
        <f t="shared" si="320"/>
        <v>7856</v>
      </c>
      <c r="T375" s="4">
        <f t="shared" si="320"/>
        <v>0</v>
      </c>
      <c r="U375" s="4">
        <f t="shared" si="320"/>
        <v>7856</v>
      </c>
      <c r="V375" s="4">
        <f t="shared" si="320"/>
        <v>7100</v>
      </c>
      <c r="W375" s="4">
        <f t="shared" si="320"/>
        <v>0</v>
      </c>
      <c r="X375" s="4">
        <f t="shared" si="320"/>
        <v>7100</v>
      </c>
      <c r="Y375" s="4">
        <f t="shared" si="320"/>
        <v>0</v>
      </c>
      <c r="Z375" s="4">
        <f t="shared" si="320"/>
        <v>7100</v>
      </c>
      <c r="AA375" s="82"/>
    </row>
    <row r="376" spans="1:27" ht="24" hidden="1" customHeight="1" outlineLevel="4" x14ac:dyDescent="0.2">
      <c r="A376" s="5" t="s">
        <v>35</v>
      </c>
      <c r="B376" s="5" t="s">
        <v>273</v>
      </c>
      <c r="C376" s="5" t="s">
        <v>227</v>
      </c>
      <c r="D376" s="5"/>
      <c r="E376" s="23" t="s">
        <v>228</v>
      </c>
      <c r="F376" s="4">
        <f t="shared" si="320"/>
        <v>8256</v>
      </c>
      <c r="G376" s="4">
        <f t="shared" si="320"/>
        <v>0</v>
      </c>
      <c r="H376" s="4">
        <f t="shared" si="320"/>
        <v>8256</v>
      </c>
      <c r="I376" s="4">
        <f t="shared" si="320"/>
        <v>0</v>
      </c>
      <c r="J376" s="4">
        <f t="shared" si="320"/>
        <v>0</v>
      </c>
      <c r="K376" s="4">
        <f t="shared" si="320"/>
        <v>0</v>
      </c>
      <c r="L376" s="4">
        <f t="shared" si="320"/>
        <v>8256</v>
      </c>
      <c r="M376" s="4">
        <f t="shared" si="320"/>
        <v>0</v>
      </c>
      <c r="N376" s="4">
        <f t="shared" si="320"/>
        <v>8256</v>
      </c>
      <c r="O376" s="4">
        <f t="shared" si="320"/>
        <v>7856</v>
      </c>
      <c r="P376" s="4">
        <f t="shared" si="320"/>
        <v>0</v>
      </c>
      <c r="Q376" s="4">
        <f t="shared" si="320"/>
        <v>7856</v>
      </c>
      <c r="R376" s="4">
        <f t="shared" si="320"/>
        <v>0</v>
      </c>
      <c r="S376" s="4">
        <f t="shared" si="320"/>
        <v>7856</v>
      </c>
      <c r="T376" s="4">
        <f t="shared" si="320"/>
        <v>0</v>
      </c>
      <c r="U376" s="4">
        <f t="shared" si="320"/>
        <v>7856</v>
      </c>
      <c r="V376" s="4">
        <f t="shared" si="320"/>
        <v>7100</v>
      </c>
      <c r="W376" s="4">
        <f t="shared" si="320"/>
        <v>0</v>
      </c>
      <c r="X376" s="4">
        <f t="shared" si="320"/>
        <v>7100</v>
      </c>
      <c r="Y376" s="4">
        <f t="shared" si="320"/>
        <v>0</v>
      </c>
      <c r="Z376" s="4">
        <f t="shared" si="320"/>
        <v>7100</v>
      </c>
      <c r="AA376" s="82"/>
    </row>
    <row r="377" spans="1:27" ht="15.75" hidden="1" outlineLevel="5" x14ac:dyDescent="0.2">
      <c r="A377" s="5" t="s">
        <v>35</v>
      </c>
      <c r="B377" s="5" t="s">
        <v>273</v>
      </c>
      <c r="C377" s="5" t="s">
        <v>231</v>
      </c>
      <c r="D377" s="5"/>
      <c r="E377" s="23" t="s">
        <v>643</v>
      </c>
      <c r="F377" s="4">
        <f t="shared" si="320"/>
        <v>8256</v>
      </c>
      <c r="G377" s="4">
        <f t="shared" si="320"/>
        <v>0</v>
      </c>
      <c r="H377" s="4">
        <f t="shared" si="320"/>
        <v>8256</v>
      </c>
      <c r="I377" s="4">
        <f t="shared" si="320"/>
        <v>0</v>
      </c>
      <c r="J377" s="4">
        <f t="shared" si="320"/>
        <v>0</v>
      </c>
      <c r="K377" s="4">
        <f t="shared" si="320"/>
        <v>0</v>
      </c>
      <c r="L377" s="4">
        <f t="shared" si="320"/>
        <v>8256</v>
      </c>
      <c r="M377" s="4">
        <f t="shared" si="320"/>
        <v>0</v>
      </c>
      <c r="N377" s="4">
        <f t="shared" si="320"/>
        <v>8256</v>
      </c>
      <c r="O377" s="4">
        <f t="shared" si="320"/>
        <v>7856</v>
      </c>
      <c r="P377" s="4">
        <f t="shared" si="320"/>
        <v>0</v>
      </c>
      <c r="Q377" s="4">
        <f t="shared" si="320"/>
        <v>7856</v>
      </c>
      <c r="R377" s="4">
        <f t="shared" si="320"/>
        <v>0</v>
      </c>
      <c r="S377" s="4">
        <f t="shared" si="320"/>
        <v>7856</v>
      </c>
      <c r="T377" s="4">
        <f t="shared" si="320"/>
        <v>0</v>
      </c>
      <c r="U377" s="4">
        <f t="shared" si="320"/>
        <v>7856</v>
      </c>
      <c r="V377" s="4">
        <f t="shared" si="320"/>
        <v>7100</v>
      </c>
      <c r="W377" s="4">
        <f t="shared" si="320"/>
        <v>0</v>
      </c>
      <c r="X377" s="4">
        <f t="shared" si="320"/>
        <v>7100</v>
      </c>
      <c r="Y377" s="4">
        <f t="shared" si="320"/>
        <v>0</v>
      </c>
      <c r="Z377" s="4">
        <f t="shared" si="320"/>
        <v>7100</v>
      </c>
      <c r="AA377" s="82"/>
    </row>
    <row r="378" spans="1:27" ht="31.5" hidden="1" outlineLevel="7" x14ac:dyDescent="0.2">
      <c r="A378" s="13" t="s">
        <v>35</v>
      </c>
      <c r="B378" s="13" t="s">
        <v>273</v>
      </c>
      <c r="C378" s="13" t="s">
        <v>231</v>
      </c>
      <c r="D378" s="13" t="s">
        <v>11</v>
      </c>
      <c r="E378" s="18" t="s">
        <v>12</v>
      </c>
      <c r="F378" s="8">
        <v>8256</v>
      </c>
      <c r="G378" s="8"/>
      <c r="H378" s="8">
        <f>SUM(F378:G378)</f>
        <v>8256</v>
      </c>
      <c r="I378" s="8"/>
      <c r="J378" s="8"/>
      <c r="K378" s="8"/>
      <c r="L378" s="8">
        <f>SUM(H378:K378)</f>
        <v>8256</v>
      </c>
      <c r="M378" s="8"/>
      <c r="N378" s="8">
        <f>SUM(L378:M378)</f>
        <v>8256</v>
      </c>
      <c r="O378" s="8">
        <v>7856</v>
      </c>
      <c r="P378" s="8"/>
      <c r="Q378" s="8">
        <f>SUM(O378:P378)</f>
        <v>7856</v>
      </c>
      <c r="R378" s="8"/>
      <c r="S378" s="8">
        <f>SUM(Q378:R378)</f>
        <v>7856</v>
      </c>
      <c r="T378" s="8"/>
      <c r="U378" s="8">
        <f>SUM(S378:T378)</f>
        <v>7856</v>
      </c>
      <c r="V378" s="8">
        <v>7100</v>
      </c>
      <c r="W378" s="8"/>
      <c r="X378" s="8">
        <f>SUM(V378:W378)</f>
        <v>7100</v>
      </c>
      <c r="Y378" s="8"/>
      <c r="Z378" s="8">
        <f>SUM(X378:Y378)</f>
        <v>7100</v>
      </c>
      <c r="AA378" s="82"/>
    </row>
    <row r="379" spans="1:27" ht="47.25" outlineLevel="3" x14ac:dyDescent="0.2">
      <c r="A379" s="5" t="s">
        <v>35</v>
      </c>
      <c r="B379" s="5" t="s">
        <v>273</v>
      </c>
      <c r="C379" s="5" t="s">
        <v>188</v>
      </c>
      <c r="D379" s="5"/>
      <c r="E379" s="23" t="s">
        <v>189</v>
      </c>
      <c r="F379" s="4">
        <f t="shared" ref="F379:Z381" si="321">F380</f>
        <v>106730.5</v>
      </c>
      <c r="G379" s="4">
        <f t="shared" si="321"/>
        <v>0</v>
      </c>
      <c r="H379" s="4">
        <f t="shared" si="321"/>
        <v>106730.5</v>
      </c>
      <c r="I379" s="4">
        <f t="shared" si="321"/>
        <v>0</v>
      </c>
      <c r="J379" s="4">
        <f t="shared" si="321"/>
        <v>0</v>
      </c>
      <c r="K379" s="4">
        <f t="shared" si="321"/>
        <v>7000</v>
      </c>
      <c r="L379" s="4">
        <f t="shared" si="321"/>
        <v>113730.5</v>
      </c>
      <c r="M379" s="4">
        <f t="shared" si="321"/>
        <v>610.09100000000001</v>
      </c>
      <c r="N379" s="4">
        <f t="shared" si="321"/>
        <v>114340.591</v>
      </c>
      <c r="O379" s="4">
        <f t="shared" si="321"/>
        <v>96060</v>
      </c>
      <c r="P379" s="4">
        <f t="shared" si="321"/>
        <v>0</v>
      </c>
      <c r="Q379" s="4">
        <f t="shared" si="321"/>
        <v>96060</v>
      </c>
      <c r="R379" s="4">
        <f t="shared" si="321"/>
        <v>0</v>
      </c>
      <c r="S379" s="4">
        <f t="shared" si="321"/>
        <v>96060</v>
      </c>
      <c r="T379" s="4">
        <f t="shared" si="321"/>
        <v>0</v>
      </c>
      <c r="U379" s="4">
        <f t="shared" si="321"/>
        <v>96060</v>
      </c>
      <c r="V379" s="4">
        <f t="shared" si="321"/>
        <v>96060</v>
      </c>
      <c r="W379" s="4">
        <f t="shared" si="321"/>
        <v>0</v>
      </c>
      <c r="X379" s="4">
        <f t="shared" si="321"/>
        <v>96060</v>
      </c>
      <c r="Y379" s="4">
        <f t="shared" si="321"/>
        <v>0</v>
      </c>
      <c r="Z379" s="4">
        <f t="shared" si="321"/>
        <v>96060</v>
      </c>
      <c r="AA379" s="82"/>
    </row>
    <row r="380" spans="1:27" ht="31.5" outlineLevel="4" x14ac:dyDescent="0.2">
      <c r="A380" s="5" t="s">
        <v>35</v>
      </c>
      <c r="B380" s="5" t="s">
        <v>273</v>
      </c>
      <c r="C380" s="5" t="s">
        <v>274</v>
      </c>
      <c r="D380" s="5"/>
      <c r="E380" s="23" t="s">
        <v>57</v>
      </c>
      <c r="F380" s="4">
        <f t="shared" si="321"/>
        <v>106730.5</v>
      </c>
      <c r="G380" s="4">
        <f t="shared" si="321"/>
        <v>0</v>
      </c>
      <c r="H380" s="4">
        <f t="shared" si="321"/>
        <v>106730.5</v>
      </c>
      <c r="I380" s="4">
        <f t="shared" si="321"/>
        <v>0</v>
      </c>
      <c r="J380" s="4">
        <f t="shared" si="321"/>
        <v>0</v>
      </c>
      <c r="K380" s="4">
        <f t="shared" si="321"/>
        <v>7000</v>
      </c>
      <c r="L380" s="4">
        <f t="shared" si="321"/>
        <v>113730.5</v>
      </c>
      <c r="M380" s="4">
        <f t="shared" si="321"/>
        <v>610.09100000000001</v>
      </c>
      <c r="N380" s="4">
        <f t="shared" si="321"/>
        <v>114340.591</v>
      </c>
      <c r="O380" s="4">
        <f t="shared" si="321"/>
        <v>96060</v>
      </c>
      <c r="P380" s="4">
        <f t="shared" si="321"/>
        <v>0</v>
      </c>
      <c r="Q380" s="4">
        <f t="shared" si="321"/>
        <v>96060</v>
      </c>
      <c r="R380" s="4">
        <f t="shared" si="321"/>
        <v>0</v>
      </c>
      <c r="S380" s="4">
        <f t="shared" si="321"/>
        <v>96060</v>
      </c>
      <c r="T380" s="4">
        <f t="shared" si="321"/>
        <v>0</v>
      </c>
      <c r="U380" s="4">
        <f t="shared" si="321"/>
        <v>96060</v>
      </c>
      <c r="V380" s="4">
        <f t="shared" si="321"/>
        <v>96060</v>
      </c>
      <c r="W380" s="4">
        <f t="shared" si="321"/>
        <v>0</v>
      </c>
      <c r="X380" s="4">
        <f t="shared" si="321"/>
        <v>96060</v>
      </c>
      <c r="Y380" s="4">
        <f t="shared" si="321"/>
        <v>0</v>
      </c>
      <c r="Z380" s="4">
        <f t="shared" si="321"/>
        <v>96060</v>
      </c>
      <c r="AA380" s="82"/>
    </row>
    <row r="381" spans="1:27" ht="31.5" outlineLevel="5" x14ac:dyDescent="0.2">
      <c r="A381" s="5" t="s">
        <v>35</v>
      </c>
      <c r="B381" s="5" t="s">
        <v>273</v>
      </c>
      <c r="C381" s="5" t="s">
        <v>275</v>
      </c>
      <c r="D381" s="5"/>
      <c r="E381" s="23" t="s">
        <v>276</v>
      </c>
      <c r="F381" s="4">
        <f t="shared" si="321"/>
        <v>106730.5</v>
      </c>
      <c r="G381" s="4">
        <f t="shared" si="321"/>
        <v>0</v>
      </c>
      <c r="H381" s="4">
        <f t="shared" si="321"/>
        <v>106730.5</v>
      </c>
      <c r="I381" s="4">
        <f t="shared" si="321"/>
        <v>0</v>
      </c>
      <c r="J381" s="4">
        <f t="shared" si="321"/>
        <v>0</v>
      </c>
      <c r="K381" s="4">
        <f t="shared" si="321"/>
        <v>7000</v>
      </c>
      <c r="L381" s="4">
        <f t="shared" si="321"/>
        <v>113730.5</v>
      </c>
      <c r="M381" s="4">
        <f t="shared" si="321"/>
        <v>610.09100000000001</v>
      </c>
      <c r="N381" s="4">
        <f t="shared" si="321"/>
        <v>114340.591</v>
      </c>
      <c r="O381" s="4">
        <f t="shared" si="321"/>
        <v>96060</v>
      </c>
      <c r="P381" s="4">
        <f t="shared" si="321"/>
        <v>0</v>
      </c>
      <c r="Q381" s="4">
        <f t="shared" si="321"/>
        <v>96060</v>
      </c>
      <c r="R381" s="4">
        <f t="shared" si="321"/>
        <v>0</v>
      </c>
      <c r="S381" s="4">
        <f t="shared" si="321"/>
        <v>96060</v>
      </c>
      <c r="T381" s="4">
        <f t="shared" si="321"/>
        <v>0</v>
      </c>
      <c r="U381" s="4">
        <f t="shared" si="321"/>
        <v>96060</v>
      </c>
      <c r="V381" s="4">
        <f t="shared" si="321"/>
        <v>96060</v>
      </c>
      <c r="W381" s="4">
        <f t="shared" si="321"/>
        <v>0</v>
      </c>
      <c r="X381" s="4">
        <f t="shared" si="321"/>
        <v>96060</v>
      </c>
      <c r="Y381" s="4">
        <f t="shared" si="321"/>
        <v>0</v>
      </c>
      <c r="Z381" s="4">
        <f t="shared" si="321"/>
        <v>96060</v>
      </c>
      <c r="AA381" s="82"/>
    </row>
    <row r="382" spans="1:27" ht="31.5" outlineLevel="7" x14ac:dyDescent="0.2">
      <c r="A382" s="13" t="s">
        <v>35</v>
      </c>
      <c r="B382" s="13" t="s">
        <v>273</v>
      </c>
      <c r="C382" s="13" t="s">
        <v>275</v>
      </c>
      <c r="D382" s="13" t="s">
        <v>92</v>
      </c>
      <c r="E382" s="18" t="s">
        <v>93</v>
      </c>
      <c r="F382" s="8">
        <v>106730.5</v>
      </c>
      <c r="G382" s="8"/>
      <c r="H382" s="8">
        <f>SUM(F382:G382)</f>
        <v>106730.5</v>
      </c>
      <c r="I382" s="8"/>
      <c r="J382" s="8"/>
      <c r="K382" s="8">
        <v>7000</v>
      </c>
      <c r="L382" s="8">
        <f>SUM(H382:K382)</f>
        <v>113730.5</v>
      </c>
      <c r="M382" s="8">
        <f>304+306.091</f>
        <v>610.09100000000001</v>
      </c>
      <c r="N382" s="8">
        <f>SUM(L382:M382)</f>
        <v>114340.591</v>
      </c>
      <c r="O382" s="8">
        <v>96060</v>
      </c>
      <c r="P382" s="8"/>
      <c r="Q382" s="8">
        <f>SUM(O382:P382)</f>
        <v>96060</v>
      </c>
      <c r="R382" s="8"/>
      <c r="S382" s="8">
        <f>SUM(Q382:R382)</f>
        <v>96060</v>
      </c>
      <c r="T382" s="8"/>
      <c r="U382" s="8">
        <f>SUM(S382:T382)</f>
        <v>96060</v>
      </c>
      <c r="V382" s="8">
        <v>96060</v>
      </c>
      <c r="W382" s="8"/>
      <c r="X382" s="8">
        <f>SUM(V382:W382)</f>
        <v>96060</v>
      </c>
      <c r="Y382" s="8"/>
      <c r="Z382" s="8">
        <f>SUM(X382:Y382)</f>
        <v>96060</v>
      </c>
      <c r="AA382" s="82"/>
    </row>
    <row r="383" spans="1:27" ht="31.5" hidden="1" outlineLevel="2" x14ac:dyDescent="0.2">
      <c r="A383" s="5" t="s">
        <v>35</v>
      </c>
      <c r="B383" s="5" t="s">
        <v>273</v>
      </c>
      <c r="C383" s="5" t="s">
        <v>42</v>
      </c>
      <c r="D383" s="5"/>
      <c r="E383" s="23" t="s">
        <v>43</v>
      </c>
      <c r="F383" s="4">
        <f t="shared" ref="F383:Z386" si="322">F384</f>
        <v>485</v>
      </c>
      <c r="G383" s="4">
        <f t="shared" si="322"/>
        <v>0</v>
      </c>
      <c r="H383" s="4">
        <f t="shared" si="322"/>
        <v>485</v>
      </c>
      <c r="I383" s="4">
        <f t="shared" si="322"/>
        <v>-2.3359999999999999E-2</v>
      </c>
      <c r="J383" s="4">
        <f t="shared" si="322"/>
        <v>0</v>
      </c>
      <c r="K383" s="4">
        <f t="shared" si="322"/>
        <v>0</v>
      </c>
      <c r="L383" s="4">
        <f t="shared" si="322"/>
        <v>484.97663999999997</v>
      </c>
      <c r="M383" s="4">
        <f t="shared" si="322"/>
        <v>0</v>
      </c>
      <c r="N383" s="4">
        <f t="shared" si="322"/>
        <v>484.97663999999997</v>
      </c>
      <c r="O383" s="4">
        <f t="shared" si="322"/>
        <v>551</v>
      </c>
      <c r="P383" s="4">
        <f t="shared" si="322"/>
        <v>0</v>
      </c>
      <c r="Q383" s="4">
        <f t="shared" si="322"/>
        <v>551</v>
      </c>
      <c r="R383" s="4">
        <f t="shared" si="322"/>
        <v>-1.7840000000000002E-2</v>
      </c>
      <c r="S383" s="4">
        <f t="shared" si="322"/>
        <v>550.98216000000002</v>
      </c>
      <c r="T383" s="4">
        <f t="shared" si="322"/>
        <v>0</v>
      </c>
      <c r="U383" s="4">
        <f t="shared" si="322"/>
        <v>550.98216000000002</v>
      </c>
      <c r="V383" s="4">
        <f t="shared" si="322"/>
        <v>591</v>
      </c>
      <c r="W383" s="4">
        <f t="shared" si="322"/>
        <v>0</v>
      </c>
      <c r="X383" s="4">
        <f t="shared" si="322"/>
        <v>591</v>
      </c>
      <c r="Y383" s="4">
        <f t="shared" si="322"/>
        <v>-2.1839999999999998E-2</v>
      </c>
      <c r="Z383" s="4">
        <f t="shared" si="322"/>
        <v>590.97816</v>
      </c>
      <c r="AA383" s="82"/>
    </row>
    <row r="384" spans="1:27" ht="47.25" hidden="1" outlineLevel="3" x14ac:dyDescent="0.2">
      <c r="A384" s="5" t="s">
        <v>35</v>
      </c>
      <c r="B384" s="5" t="s">
        <v>273</v>
      </c>
      <c r="C384" s="5" t="s">
        <v>44</v>
      </c>
      <c r="D384" s="5"/>
      <c r="E384" s="23" t="s">
        <v>45</v>
      </c>
      <c r="F384" s="4">
        <f t="shared" si="322"/>
        <v>485</v>
      </c>
      <c r="G384" s="4">
        <f t="shared" si="322"/>
        <v>0</v>
      </c>
      <c r="H384" s="4">
        <f t="shared" si="322"/>
        <v>485</v>
      </c>
      <c r="I384" s="4">
        <f t="shared" si="322"/>
        <v>-2.3359999999999999E-2</v>
      </c>
      <c r="J384" s="4">
        <f t="shared" si="322"/>
        <v>0</v>
      </c>
      <c r="K384" s="4">
        <f t="shared" si="322"/>
        <v>0</v>
      </c>
      <c r="L384" s="4">
        <f t="shared" si="322"/>
        <v>484.97663999999997</v>
      </c>
      <c r="M384" s="4">
        <f t="shared" si="322"/>
        <v>0</v>
      </c>
      <c r="N384" s="4">
        <f t="shared" si="322"/>
        <v>484.97663999999997</v>
      </c>
      <c r="O384" s="4">
        <f t="shared" si="322"/>
        <v>551</v>
      </c>
      <c r="P384" s="4">
        <f t="shared" si="322"/>
        <v>0</v>
      </c>
      <c r="Q384" s="4">
        <f t="shared" si="322"/>
        <v>551</v>
      </c>
      <c r="R384" s="4">
        <f t="shared" si="322"/>
        <v>-1.7840000000000002E-2</v>
      </c>
      <c r="S384" s="4">
        <f t="shared" si="322"/>
        <v>550.98216000000002</v>
      </c>
      <c r="T384" s="4">
        <f t="shared" si="322"/>
        <v>0</v>
      </c>
      <c r="U384" s="4">
        <f t="shared" si="322"/>
        <v>550.98216000000002</v>
      </c>
      <c r="V384" s="4">
        <f t="shared" si="322"/>
        <v>591</v>
      </c>
      <c r="W384" s="4">
        <f t="shared" si="322"/>
        <v>0</v>
      </c>
      <c r="X384" s="4">
        <f t="shared" si="322"/>
        <v>591</v>
      </c>
      <c r="Y384" s="4">
        <f t="shared" si="322"/>
        <v>-2.1839999999999998E-2</v>
      </c>
      <c r="Z384" s="4">
        <f t="shared" si="322"/>
        <v>590.97816</v>
      </c>
      <c r="AA384" s="82"/>
    </row>
    <row r="385" spans="1:27" ht="31.5" hidden="1" outlineLevel="4" x14ac:dyDescent="0.2">
      <c r="A385" s="5" t="s">
        <v>35</v>
      </c>
      <c r="B385" s="5" t="s">
        <v>273</v>
      </c>
      <c r="C385" s="5" t="s">
        <v>46</v>
      </c>
      <c r="D385" s="5"/>
      <c r="E385" s="23" t="s">
        <v>47</v>
      </c>
      <c r="F385" s="4">
        <f t="shared" si="322"/>
        <v>485</v>
      </c>
      <c r="G385" s="4">
        <f t="shared" si="322"/>
        <v>0</v>
      </c>
      <c r="H385" s="4">
        <f t="shared" si="322"/>
        <v>485</v>
      </c>
      <c r="I385" s="4">
        <f t="shared" si="322"/>
        <v>-2.3359999999999999E-2</v>
      </c>
      <c r="J385" s="4">
        <f t="shared" si="322"/>
        <v>0</v>
      </c>
      <c r="K385" s="4">
        <f t="shared" si="322"/>
        <v>0</v>
      </c>
      <c r="L385" s="4">
        <f t="shared" si="322"/>
        <v>484.97663999999997</v>
      </c>
      <c r="M385" s="4">
        <f t="shared" si="322"/>
        <v>0</v>
      </c>
      <c r="N385" s="4">
        <f t="shared" si="322"/>
        <v>484.97663999999997</v>
      </c>
      <c r="O385" s="4">
        <f t="shared" si="322"/>
        <v>551</v>
      </c>
      <c r="P385" s="4">
        <f t="shared" si="322"/>
        <v>0</v>
      </c>
      <c r="Q385" s="4">
        <f t="shared" si="322"/>
        <v>551</v>
      </c>
      <c r="R385" s="4">
        <f t="shared" si="322"/>
        <v>-1.7840000000000002E-2</v>
      </c>
      <c r="S385" s="4">
        <f t="shared" si="322"/>
        <v>550.98216000000002</v>
      </c>
      <c r="T385" s="4">
        <f t="shared" si="322"/>
        <v>0</v>
      </c>
      <c r="U385" s="4">
        <f t="shared" si="322"/>
        <v>550.98216000000002</v>
      </c>
      <c r="V385" s="4">
        <f t="shared" si="322"/>
        <v>591</v>
      </c>
      <c r="W385" s="4">
        <f t="shared" si="322"/>
        <v>0</v>
      </c>
      <c r="X385" s="4">
        <f t="shared" si="322"/>
        <v>591</v>
      </c>
      <c r="Y385" s="4">
        <f t="shared" si="322"/>
        <v>-2.1839999999999998E-2</v>
      </c>
      <c r="Z385" s="4">
        <f t="shared" si="322"/>
        <v>590.97816</v>
      </c>
      <c r="AA385" s="82"/>
    </row>
    <row r="386" spans="1:27" s="107" customFormat="1" ht="47.25" hidden="1" outlineLevel="5" x14ac:dyDescent="0.2">
      <c r="A386" s="47" t="s">
        <v>35</v>
      </c>
      <c r="B386" s="47" t="s">
        <v>273</v>
      </c>
      <c r="C386" s="47" t="s">
        <v>240</v>
      </c>
      <c r="D386" s="47"/>
      <c r="E386" s="45" t="s">
        <v>241</v>
      </c>
      <c r="F386" s="20">
        <f t="shared" si="322"/>
        <v>485</v>
      </c>
      <c r="G386" s="20">
        <f t="shared" si="322"/>
        <v>0</v>
      </c>
      <c r="H386" s="20">
        <f t="shared" si="322"/>
        <v>485</v>
      </c>
      <c r="I386" s="20">
        <f t="shared" si="322"/>
        <v>-2.3359999999999999E-2</v>
      </c>
      <c r="J386" s="20">
        <f t="shared" si="322"/>
        <v>0</v>
      </c>
      <c r="K386" s="20">
        <f t="shared" si="322"/>
        <v>0</v>
      </c>
      <c r="L386" s="20">
        <f t="shared" si="322"/>
        <v>484.97663999999997</v>
      </c>
      <c r="M386" s="20">
        <f t="shared" si="322"/>
        <v>0</v>
      </c>
      <c r="N386" s="20">
        <f t="shared" si="322"/>
        <v>484.97663999999997</v>
      </c>
      <c r="O386" s="20">
        <f t="shared" si="322"/>
        <v>551</v>
      </c>
      <c r="P386" s="20">
        <f t="shared" si="322"/>
        <v>0</v>
      </c>
      <c r="Q386" s="20">
        <f t="shared" si="322"/>
        <v>551</v>
      </c>
      <c r="R386" s="20">
        <f t="shared" si="322"/>
        <v>-1.7840000000000002E-2</v>
      </c>
      <c r="S386" s="20">
        <f t="shared" si="322"/>
        <v>550.98216000000002</v>
      </c>
      <c r="T386" s="20">
        <f t="shared" si="322"/>
        <v>0</v>
      </c>
      <c r="U386" s="20">
        <f t="shared" si="322"/>
        <v>550.98216000000002</v>
      </c>
      <c r="V386" s="20">
        <f t="shared" si="322"/>
        <v>591</v>
      </c>
      <c r="W386" s="20">
        <f t="shared" si="322"/>
        <v>0</v>
      </c>
      <c r="X386" s="20">
        <f t="shared" si="322"/>
        <v>591</v>
      </c>
      <c r="Y386" s="20">
        <f t="shared" si="322"/>
        <v>-2.1839999999999998E-2</v>
      </c>
      <c r="Z386" s="20">
        <f t="shared" si="322"/>
        <v>590.97816</v>
      </c>
      <c r="AA386" s="82"/>
    </row>
    <row r="387" spans="1:27" s="107" customFormat="1" ht="31.5" hidden="1" outlineLevel="7" x14ac:dyDescent="0.2">
      <c r="A387" s="46" t="s">
        <v>35</v>
      </c>
      <c r="B387" s="46" t="s">
        <v>273</v>
      </c>
      <c r="C387" s="46" t="s">
        <v>240</v>
      </c>
      <c r="D387" s="46" t="s">
        <v>11</v>
      </c>
      <c r="E387" s="50" t="s">
        <v>12</v>
      </c>
      <c r="F387" s="7">
        <v>485</v>
      </c>
      <c r="G387" s="7"/>
      <c r="H387" s="7">
        <f>SUM(F387:G387)</f>
        <v>485</v>
      </c>
      <c r="I387" s="7">
        <v>-2.3359999999999999E-2</v>
      </c>
      <c r="J387" s="7"/>
      <c r="K387" s="7"/>
      <c r="L387" s="7">
        <f>SUM(H387:K387)</f>
        <v>484.97663999999997</v>
      </c>
      <c r="M387" s="7"/>
      <c r="N387" s="7">
        <f>SUM(L387:M387)</f>
        <v>484.97663999999997</v>
      </c>
      <c r="O387" s="7">
        <v>551</v>
      </c>
      <c r="P387" s="7"/>
      <c r="Q387" s="7">
        <f>SUM(O387:P387)</f>
        <v>551</v>
      </c>
      <c r="R387" s="7">
        <v>-1.7840000000000002E-2</v>
      </c>
      <c r="S387" s="7">
        <f>SUM(Q387:R387)</f>
        <v>550.98216000000002</v>
      </c>
      <c r="T387" s="7"/>
      <c r="U387" s="7">
        <f>SUM(S387:T387)</f>
        <v>550.98216000000002</v>
      </c>
      <c r="V387" s="7">
        <v>591</v>
      </c>
      <c r="W387" s="7"/>
      <c r="X387" s="7">
        <f>SUM(V387:W387)</f>
        <v>591</v>
      </c>
      <c r="Y387" s="7">
        <f>-0.02184</f>
        <v>-2.1839999999999998E-2</v>
      </c>
      <c r="Z387" s="7">
        <f>SUM(X387:Y387)</f>
        <v>590.97816</v>
      </c>
      <c r="AA387" s="82"/>
    </row>
    <row r="388" spans="1:27" ht="15.75" hidden="1" outlineLevel="7" x14ac:dyDescent="0.2">
      <c r="A388" s="5" t="s">
        <v>35</v>
      </c>
      <c r="B388" s="5" t="s">
        <v>567</v>
      </c>
      <c r="C388" s="13"/>
      <c r="D388" s="13"/>
      <c r="E388" s="14" t="s">
        <v>550</v>
      </c>
      <c r="F388" s="4">
        <f>F389</f>
        <v>350.2</v>
      </c>
      <c r="G388" s="4">
        <f t="shared" ref="G388:Z388" si="323">G389</f>
        <v>0</v>
      </c>
      <c r="H388" s="4">
        <f t="shared" si="323"/>
        <v>350.2</v>
      </c>
      <c r="I388" s="4">
        <f t="shared" si="323"/>
        <v>0</v>
      </c>
      <c r="J388" s="4">
        <f t="shared" si="323"/>
        <v>0</v>
      </c>
      <c r="K388" s="4">
        <f t="shared" si="323"/>
        <v>0</v>
      </c>
      <c r="L388" s="4">
        <f t="shared" si="323"/>
        <v>350.2</v>
      </c>
      <c r="M388" s="4">
        <f t="shared" si="323"/>
        <v>0</v>
      </c>
      <c r="N388" s="4">
        <f t="shared" si="323"/>
        <v>350.2</v>
      </c>
      <c r="O388" s="4">
        <f t="shared" si="323"/>
        <v>150.19999999999999</v>
      </c>
      <c r="P388" s="4">
        <f t="shared" si="323"/>
        <v>0</v>
      </c>
      <c r="Q388" s="4">
        <f t="shared" si="323"/>
        <v>150.19999999999999</v>
      </c>
      <c r="R388" s="4">
        <f t="shared" si="323"/>
        <v>0</v>
      </c>
      <c r="S388" s="4">
        <f t="shared" si="323"/>
        <v>150.19999999999999</v>
      </c>
      <c r="T388" s="4">
        <f t="shared" si="323"/>
        <v>0</v>
      </c>
      <c r="U388" s="4">
        <f t="shared" si="323"/>
        <v>150.19999999999999</v>
      </c>
      <c r="V388" s="4">
        <f t="shared" si="323"/>
        <v>150.19999999999999</v>
      </c>
      <c r="W388" s="4">
        <f t="shared" si="323"/>
        <v>0</v>
      </c>
      <c r="X388" s="4">
        <f t="shared" si="323"/>
        <v>150.19999999999999</v>
      </c>
      <c r="Y388" s="4">
        <f t="shared" si="323"/>
        <v>0</v>
      </c>
      <c r="Z388" s="4">
        <f t="shared" si="323"/>
        <v>150.19999999999999</v>
      </c>
      <c r="AA388" s="82"/>
    </row>
    <row r="389" spans="1:27" ht="15.75" hidden="1" outlineLevel="1" x14ac:dyDescent="0.2">
      <c r="A389" s="5" t="s">
        <v>35</v>
      </c>
      <c r="B389" s="5" t="s">
        <v>277</v>
      </c>
      <c r="C389" s="5"/>
      <c r="D389" s="5"/>
      <c r="E389" s="23" t="s">
        <v>278</v>
      </c>
      <c r="F389" s="4">
        <f t="shared" ref="F389:Z390" si="324">F390</f>
        <v>350.2</v>
      </c>
      <c r="G389" s="4">
        <f t="shared" si="324"/>
        <v>0</v>
      </c>
      <c r="H389" s="4">
        <f t="shared" si="324"/>
        <v>350.2</v>
      </c>
      <c r="I389" s="4">
        <f t="shared" si="324"/>
        <v>0</v>
      </c>
      <c r="J389" s="4">
        <f t="shared" si="324"/>
        <v>0</v>
      </c>
      <c r="K389" s="4">
        <f t="shared" si="324"/>
        <v>0</v>
      </c>
      <c r="L389" s="4">
        <f t="shared" si="324"/>
        <v>350.2</v>
      </c>
      <c r="M389" s="4">
        <f t="shared" si="324"/>
        <v>0</v>
      </c>
      <c r="N389" s="4">
        <f t="shared" si="324"/>
        <v>350.2</v>
      </c>
      <c r="O389" s="4">
        <f t="shared" si="324"/>
        <v>150.19999999999999</v>
      </c>
      <c r="P389" s="4">
        <f t="shared" si="324"/>
        <v>0</v>
      </c>
      <c r="Q389" s="4">
        <f t="shared" si="324"/>
        <v>150.19999999999999</v>
      </c>
      <c r="R389" s="4">
        <f t="shared" si="324"/>
        <v>0</v>
      </c>
      <c r="S389" s="4">
        <f t="shared" si="324"/>
        <v>150.19999999999999</v>
      </c>
      <c r="T389" s="4">
        <f t="shared" si="324"/>
        <v>0</v>
      </c>
      <c r="U389" s="4">
        <f t="shared" si="324"/>
        <v>150.19999999999999</v>
      </c>
      <c r="V389" s="4">
        <f t="shared" si="324"/>
        <v>150.19999999999999</v>
      </c>
      <c r="W389" s="4">
        <f t="shared" si="324"/>
        <v>0</v>
      </c>
      <c r="X389" s="4">
        <f t="shared" si="324"/>
        <v>150.19999999999999</v>
      </c>
      <c r="Y389" s="4">
        <f t="shared" si="324"/>
        <v>0</v>
      </c>
      <c r="Z389" s="4">
        <f t="shared" si="324"/>
        <v>150.19999999999999</v>
      </c>
      <c r="AA389" s="82"/>
    </row>
    <row r="390" spans="1:27" ht="47.25" hidden="1" outlineLevel="2" x14ac:dyDescent="0.2">
      <c r="A390" s="5" t="s">
        <v>35</v>
      </c>
      <c r="B390" s="5" t="s">
        <v>277</v>
      </c>
      <c r="C390" s="5" t="s">
        <v>76</v>
      </c>
      <c r="D390" s="5"/>
      <c r="E390" s="23" t="s">
        <v>77</v>
      </c>
      <c r="F390" s="4">
        <f t="shared" si="324"/>
        <v>350.2</v>
      </c>
      <c r="G390" s="4">
        <f t="shared" si="324"/>
        <v>0</v>
      </c>
      <c r="H390" s="4">
        <f t="shared" si="324"/>
        <v>350.2</v>
      </c>
      <c r="I390" s="4">
        <f t="shared" si="324"/>
        <v>0</v>
      </c>
      <c r="J390" s="4">
        <f t="shared" si="324"/>
        <v>0</v>
      </c>
      <c r="K390" s="4">
        <f t="shared" si="324"/>
        <v>0</v>
      </c>
      <c r="L390" s="4">
        <f t="shared" si="324"/>
        <v>350.2</v>
      </c>
      <c r="M390" s="4">
        <f t="shared" si="324"/>
        <v>0</v>
      </c>
      <c r="N390" s="4">
        <f t="shared" si="324"/>
        <v>350.2</v>
      </c>
      <c r="O390" s="4">
        <f t="shared" si="324"/>
        <v>150.19999999999999</v>
      </c>
      <c r="P390" s="4">
        <f t="shared" si="324"/>
        <v>0</v>
      </c>
      <c r="Q390" s="4">
        <f t="shared" si="324"/>
        <v>150.19999999999999</v>
      </c>
      <c r="R390" s="4">
        <f t="shared" si="324"/>
        <v>0</v>
      </c>
      <c r="S390" s="4">
        <f t="shared" si="324"/>
        <v>150.19999999999999</v>
      </c>
      <c r="T390" s="4">
        <f t="shared" si="324"/>
        <v>0</v>
      </c>
      <c r="U390" s="4">
        <f t="shared" si="324"/>
        <v>150.19999999999999</v>
      </c>
      <c r="V390" s="4">
        <f t="shared" si="324"/>
        <v>150.19999999999999</v>
      </c>
      <c r="W390" s="4">
        <f t="shared" si="324"/>
        <v>0</v>
      </c>
      <c r="X390" s="4">
        <f t="shared" si="324"/>
        <v>150.19999999999999</v>
      </c>
      <c r="Y390" s="4">
        <f t="shared" si="324"/>
        <v>0</v>
      </c>
      <c r="Z390" s="4">
        <f t="shared" si="324"/>
        <v>150.19999999999999</v>
      </c>
      <c r="AA390" s="82"/>
    </row>
    <row r="391" spans="1:27" ht="31.5" hidden="1" outlineLevel="3" x14ac:dyDescent="0.2">
      <c r="A391" s="5" t="s">
        <v>35</v>
      </c>
      <c r="B391" s="5" t="s">
        <v>277</v>
      </c>
      <c r="C391" s="5" t="s">
        <v>180</v>
      </c>
      <c r="D391" s="5"/>
      <c r="E391" s="23" t="s">
        <v>181</v>
      </c>
      <c r="F391" s="4">
        <f>F392+F397</f>
        <v>350.2</v>
      </c>
      <c r="G391" s="4">
        <f t="shared" ref="G391:N391" si="325">G392+G397</f>
        <v>0</v>
      </c>
      <c r="H391" s="4">
        <f t="shared" si="325"/>
        <v>350.2</v>
      </c>
      <c r="I391" s="4">
        <f t="shared" si="325"/>
        <v>0</v>
      </c>
      <c r="J391" s="4">
        <f t="shared" si="325"/>
        <v>0</v>
      </c>
      <c r="K391" s="4">
        <f t="shared" si="325"/>
        <v>0</v>
      </c>
      <c r="L391" s="4">
        <f t="shared" si="325"/>
        <v>350.2</v>
      </c>
      <c r="M391" s="4">
        <f t="shared" si="325"/>
        <v>0</v>
      </c>
      <c r="N391" s="4">
        <f t="shared" si="325"/>
        <v>350.2</v>
      </c>
      <c r="O391" s="4">
        <f>O392+O397</f>
        <v>150.19999999999999</v>
      </c>
      <c r="P391" s="4">
        <f t="shared" ref="P391:U391" si="326">P392+P397</f>
        <v>0</v>
      </c>
      <c r="Q391" s="4">
        <f t="shared" si="326"/>
        <v>150.19999999999999</v>
      </c>
      <c r="R391" s="4">
        <f t="shared" si="326"/>
        <v>0</v>
      </c>
      <c r="S391" s="4">
        <f t="shared" si="326"/>
        <v>150.19999999999999</v>
      </c>
      <c r="T391" s="4">
        <f t="shared" si="326"/>
        <v>0</v>
      </c>
      <c r="U391" s="4">
        <f t="shared" si="326"/>
        <v>150.19999999999999</v>
      </c>
      <c r="V391" s="4">
        <f>V392+V397</f>
        <v>150.19999999999999</v>
      </c>
      <c r="W391" s="4">
        <f t="shared" ref="W391:Z391" si="327">W392+W397</f>
        <v>0</v>
      </c>
      <c r="X391" s="4">
        <f t="shared" si="327"/>
        <v>150.19999999999999</v>
      </c>
      <c r="Y391" s="4">
        <f t="shared" si="327"/>
        <v>0</v>
      </c>
      <c r="Z391" s="4">
        <f t="shared" si="327"/>
        <v>150.19999999999999</v>
      </c>
      <c r="AA391" s="82"/>
    </row>
    <row r="392" spans="1:27" ht="15.75" hidden="1" outlineLevel="4" x14ac:dyDescent="0.2">
      <c r="A392" s="5" t="s">
        <v>35</v>
      </c>
      <c r="B392" s="5" t="s">
        <v>277</v>
      </c>
      <c r="C392" s="5" t="s">
        <v>182</v>
      </c>
      <c r="D392" s="5"/>
      <c r="E392" s="23" t="s">
        <v>183</v>
      </c>
      <c r="F392" s="4">
        <f>F393+F395</f>
        <v>295.2</v>
      </c>
      <c r="G392" s="4">
        <f t="shared" ref="G392:Z392" si="328">G393+G395</f>
        <v>0</v>
      </c>
      <c r="H392" s="4">
        <f t="shared" si="328"/>
        <v>295.2</v>
      </c>
      <c r="I392" s="4">
        <f t="shared" si="328"/>
        <v>0</v>
      </c>
      <c r="J392" s="4">
        <f t="shared" si="328"/>
        <v>0</v>
      </c>
      <c r="K392" s="4">
        <f t="shared" si="328"/>
        <v>0</v>
      </c>
      <c r="L392" s="4">
        <f t="shared" si="328"/>
        <v>295.2</v>
      </c>
      <c r="M392" s="4">
        <f t="shared" si="328"/>
        <v>0</v>
      </c>
      <c r="N392" s="4">
        <f t="shared" si="328"/>
        <v>295.2</v>
      </c>
      <c r="O392" s="4">
        <f t="shared" si="328"/>
        <v>95.2</v>
      </c>
      <c r="P392" s="4">
        <f t="shared" si="328"/>
        <v>0</v>
      </c>
      <c r="Q392" s="4">
        <f t="shared" si="328"/>
        <v>95.2</v>
      </c>
      <c r="R392" s="4">
        <f t="shared" si="328"/>
        <v>0</v>
      </c>
      <c r="S392" s="4">
        <f t="shared" si="328"/>
        <v>95.2</v>
      </c>
      <c r="T392" s="4">
        <f t="shared" si="328"/>
        <v>0</v>
      </c>
      <c r="U392" s="4">
        <f t="shared" si="328"/>
        <v>95.2</v>
      </c>
      <c r="V392" s="4">
        <f t="shared" si="328"/>
        <v>95.2</v>
      </c>
      <c r="W392" s="4">
        <f t="shared" si="328"/>
        <v>0</v>
      </c>
      <c r="X392" s="4">
        <f t="shared" si="328"/>
        <v>95.2</v>
      </c>
      <c r="Y392" s="4">
        <f t="shared" si="328"/>
        <v>0</v>
      </c>
      <c r="Z392" s="4">
        <f t="shared" si="328"/>
        <v>95.2</v>
      </c>
      <c r="AA392" s="82"/>
    </row>
    <row r="393" spans="1:27" ht="31.5" hidden="1" outlineLevel="5" x14ac:dyDescent="0.2">
      <c r="A393" s="5" t="s">
        <v>35</v>
      </c>
      <c r="B393" s="5" t="s">
        <v>277</v>
      </c>
      <c r="C393" s="5" t="s">
        <v>279</v>
      </c>
      <c r="D393" s="5"/>
      <c r="E393" s="23" t="s">
        <v>280</v>
      </c>
      <c r="F393" s="4">
        <f t="shared" ref="F393:Z393" si="329">F394</f>
        <v>95.2</v>
      </c>
      <c r="G393" s="4">
        <f t="shared" si="329"/>
        <v>0</v>
      </c>
      <c r="H393" s="4">
        <f t="shared" si="329"/>
        <v>95.2</v>
      </c>
      <c r="I393" s="4">
        <f t="shared" si="329"/>
        <v>0</v>
      </c>
      <c r="J393" s="4">
        <f t="shared" si="329"/>
        <v>0</v>
      </c>
      <c r="K393" s="4">
        <f t="shared" si="329"/>
        <v>0</v>
      </c>
      <c r="L393" s="4">
        <f t="shared" si="329"/>
        <v>95.2</v>
      </c>
      <c r="M393" s="4">
        <f t="shared" si="329"/>
        <v>0</v>
      </c>
      <c r="N393" s="4">
        <f t="shared" si="329"/>
        <v>95.2</v>
      </c>
      <c r="O393" s="4">
        <f t="shared" si="329"/>
        <v>95.2</v>
      </c>
      <c r="P393" s="4">
        <f t="shared" si="329"/>
        <v>0</v>
      </c>
      <c r="Q393" s="4">
        <f t="shared" si="329"/>
        <v>95.2</v>
      </c>
      <c r="R393" s="4">
        <f t="shared" si="329"/>
        <v>0</v>
      </c>
      <c r="S393" s="4">
        <f t="shared" si="329"/>
        <v>95.2</v>
      </c>
      <c r="T393" s="4">
        <f t="shared" si="329"/>
        <v>0</v>
      </c>
      <c r="U393" s="4">
        <f t="shared" si="329"/>
        <v>95.2</v>
      </c>
      <c r="V393" s="4">
        <f t="shared" si="329"/>
        <v>95.2</v>
      </c>
      <c r="W393" s="4">
        <f t="shared" si="329"/>
        <v>0</v>
      </c>
      <c r="X393" s="4">
        <f t="shared" si="329"/>
        <v>95.2</v>
      </c>
      <c r="Y393" s="4">
        <f t="shared" si="329"/>
        <v>0</v>
      </c>
      <c r="Z393" s="4">
        <f t="shared" si="329"/>
        <v>95.2</v>
      </c>
      <c r="AA393" s="82"/>
    </row>
    <row r="394" spans="1:27" ht="31.5" hidden="1" outlineLevel="7" x14ac:dyDescent="0.2">
      <c r="A394" s="13" t="s">
        <v>35</v>
      </c>
      <c r="B394" s="13" t="s">
        <v>277</v>
      </c>
      <c r="C394" s="13" t="s">
        <v>279</v>
      </c>
      <c r="D394" s="13" t="s">
        <v>11</v>
      </c>
      <c r="E394" s="18" t="s">
        <v>12</v>
      </c>
      <c r="F394" s="8">
        <v>95.2</v>
      </c>
      <c r="G394" s="8"/>
      <c r="H394" s="8">
        <f>SUM(F394:G394)</f>
        <v>95.2</v>
      </c>
      <c r="I394" s="8"/>
      <c r="J394" s="8"/>
      <c r="K394" s="8"/>
      <c r="L394" s="8">
        <f>SUM(H394:K394)</f>
        <v>95.2</v>
      </c>
      <c r="M394" s="8"/>
      <c r="N394" s="8">
        <f>SUM(L394:M394)</f>
        <v>95.2</v>
      </c>
      <c r="O394" s="8">
        <v>95.2</v>
      </c>
      <c r="P394" s="8"/>
      <c r="Q394" s="8">
        <f>SUM(O394:P394)</f>
        <v>95.2</v>
      </c>
      <c r="R394" s="8"/>
      <c r="S394" s="8">
        <f>SUM(Q394:R394)</f>
        <v>95.2</v>
      </c>
      <c r="T394" s="8"/>
      <c r="U394" s="8">
        <f>SUM(S394:T394)</f>
        <v>95.2</v>
      </c>
      <c r="V394" s="8">
        <v>95.2</v>
      </c>
      <c r="W394" s="8"/>
      <c r="X394" s="8">
        <f>SUM(V394:W394)</f>
        <v>95.2</v>
      </c>
      <c r="Y394" s="8"/>
      <c r="Z394" s="8">
        <f>SUM(X394:Y394)</f>
        <v>95.2</v>
      </c>
      <c r="AA394" s="82"/>
    </row>
    <row r="395" spans="1:27" ht="15.75" hidden="1" outlineLevel="5" x14ac:dyDescent="0.2">
      <c r="A395" s="5" t="s">
        <v>35</v>
      </c>
      <c r="B395" s="5" t="s">
        <v>277</v>
      </c>
      <c r="C395" s="5" t="s">
        <v>281</v>
      </c>
      <c r="D395" s="5"/>
      <c r="E395" s="23" t="s">
        <v>282</v>
      </c>
      <c r="F395" s="4">
        <f t="shared" ref="F395:Z395" si="330">F396</f>
        <v>200</v>
      </c>
      <c r="G395" s="4">
        <f t="shared" si="330"/>
        <v>0</v>
      </c>
      <c r="H395" s="4">
        <f t="shared" si="330"/>
        <v>200</v>
      </c>
      <c r="I395" s="4">
        <f t="shared" si="330"/>
        <v>0</v>
      </c>
      <c r="J395" s="4">
        <f t="shared" si="330"/>
        <v>0</v>
      </c>
      <c r="K395" s="4">
        <f t="shared" si="330"/>
        <v>0</v>
      </c>
      <c r="L395" s="4">
        <f t="shared" si="330"/>
        <v>200</v>
      </c>
      <c r="M395" s="4">
        <f t="shared" si="330"/>
        <v>0</v>
      </c>
      <c r="N395" s="4">
        <f t="shared" si="330"/>
        <v>200</v>
      </c>
      <c r="O395" s="4">
        <f t="shared" si="330"/>
        <v>0</v>
      </c>
      <c r="P395" s="4">
        <f t="shared" si="330"/>
        <v>0</v>
      </c>
      <c r="Q395" s="4"/>
      <c r="R395" s="4">
        <f t="shared" si="330"/>
        <v>0</v>
      </c>
      <c r="S395" s="4">
        <f t="shared" si="330"/>
        <v>0</v>
      </c>
      <c r="T395" s="4">
        <f t="shared" si="330"/>
        <v>0</v>
      </c>
      <c r="U395" s="4">
        <f t="shared" si="330"/>
        <v>0</v>
      </c>
      <c r="V395" s="4">
        <f t="shared" si="330"/>
        <v>0</v>
      </c>
      <c r="W395" s="4">
        <f t="shared" si="330"/>
        <v>0</v>
      </c>
      <c r="X395" s="4"/>
      <c r="Y395" s="4">
        <f t="shared" si="330"/>
        <v>0</v>
      </c>
      <c r="Z395" s="4">
        <f t="shared" si="330"/>
        <v>0</v>
      </c>
      <c r="AA395" s="82"/>
    </row>
    <row r="396" spans="1:27" ht="31.5" hidden="1" outlineLevel="7" x14ac:dyDescent="0.2">
      <c r="A396" s="13" t="s">
        <v>35</v>
      </c>
      <c r="B396" s="13" t="s">
        <v>277</v>
      </c>
      <c r="C396" s="13" t="s">
        <v>281</v>
      </c>
      <c r="D396" s="13" t="s">
        <v>11</v>
      </c>
      <c r="E396" s="18" t="s">
        <v>12</v>
      </c>
      <c r="F396" s="8">
        <v>200</v>
      </c>
      <c r="G396" s="8"/>
      <c r="H396" s="8">
        <f>SUM(F396:G396)</f>
        <v>200</v>
      </c>
      <c r="I396" s="8"/>
      <c r="J396" s="8"/>
      <c r="K396" s="8"/>
      <c r="L396" s="8">
        <f>SUM(H396:K396)</f>
        <v>200</v>
      </c>
      <c r="M396" s="8"/>
      <c r="N396" s="8">
        <f>SUM(L396:M396)</f>
        <v>200</v>
      </c>
      <c r="O396" s="8"/>
      <c r="P396" s="8"/>
      <c r="Q396" s="8"/>
      <c r="R396" s="8"/>
      <c r="S396" s="8">
        <f>SUM(Q396:R396)</f>
        <v>0</v>
      </c>
      <c r="T396" s="8"/>
      <c r="U396" s="8">
        <f>SUM(S396:T396)</f>
        <v>0</v>
      </c>
      <c r="V396" s="8"/>
      <c r="W396" s="8"/>
      <c r="X396" s="8"/>
      <c r="Y396" s="8"/>
      <c r="Z396" s="8">
        <f>SUM(X396:Y396)</f>
        <v>0</v>
      </c>
      <c r="AA396" s="82"/>
    </row>
    <row r="397" spans="1:27" ht="31.5" hidden="1" outlineLevel="4" x14ac:dyDescent="0.2">
      <c r="A397" s="5" t="s">
        <v>35</v>
      </c>
      <c r="B397" s="5" t="s">
        <v>277</v>
      </c>
      <c r="C397" s="5" t="s">
        <v>283</v>
      </c>
      <c r="D397" s="5"/>
      <c r="E397" s="23" t="s">
        <v>284</v>
      </c>
      <c r="F397" s="4">
        <f t="shared" ref="F397:Z398" si="331">F398</f>
        <v>55</v>
      </c>
      <c r="G397" s="4">
        <f t="shared" si="331"/>
        <v>0</v>
      </c>
      <c r="H397" s="4">
        <f t="shared" si="331"/>
        <v>55</v>
      </c>
      <c r="I397" s="4">
        <f t="shared" si="331"/>
        <v>0</v>
      </c>
      <c r="J397" s="4">
        <f t="shared" si="331"/>
        <v>0</v>
      </c>
      <c r="K397" s="4">
        <f t="shared" si="331"/>
        <v>0</v>
      </c>
      <c r="L397" s="4">
        <f t="shared" si="331"/>
        <v>55</v>
      </c>
      <c r="M397" s="4">
        <f t="shared" si="331"/>
        <v>0</v>
      </c>
      <c r="N397" s="4">
        <f t="shared" si="331"/>
        <v>55</v>
      </c>
      <c r="O397" s="4">
        <f t="shared" si="331"/>
        <v>55</v>
      </c>
      <c r="P397" s="4">
        <f t="shared" si="331"/>
        <v>0</v>
      </c>
      <c r="Q397" s="4">
        <f t="shared" si="331"/>
        <v>55</v>
      </c>
      <c r="R397" s="4">
        <f t="shared" si="331"/>
        <v>0</v>
      </c>
      <c r="S397" s="4">
        <f t="shared" si="331"/>
        <v>55</v>
      </c>
      <c r="T397" s="4">
        <f t="shared" si="331"/>
        <v>0</v>
      </c>
      <c r="U397" s="4">
        <f t="shared" si="331"/>
        <v>55</v>
      </c>
      <c r="V397" s="4">
        <f t="shared" si="331"/>
        <v>55</v>
      </c>
      <c r="W397" s="4">
        <f t="shared" si="331"/>
        <v>0</v>
      </c>
      <c r="X397" s="4">
        <f t="shared" si="331"/>
        <v>55</v>
      </c>
      <c r="Y397" s="4">
        <f t="shared" si="331"/>
        <v>0</v>
      </c>
      <c r="Z397" s="4">
        <f t="shared" si="331"/>
        <v>55</v>
      </c>
      <c r="AA397" s="82"/>
    </row>
    <row r="398" spans="1:27" ht="15.75" hidden="1" outlineLevel="5" x14ac:dyDescent="0.2">
      <c r="A398" s="5" t="s">
        <v>35</v>
      </c>
      <c r="B398" s="5" t="s">
        <v>277</v>
      </c>
      <c r="C398" s="5" t="s">
        <v>285</v>
      </c>
      <c r="D398" s="5"/>
      <c r="E398" s="23" t="s">
        <v>286</v>
      </c>
      <c r="F398" s="4">
        <f t="shared" si="331"/>
        <v>55</v>
      </c>
      <c r="G398" s="4">
        <f t="shared" si="331"/>
        <v>0</v>
      </c>
      <c r="H398" s="4">
        <f t="shared" si="331"/>
        <v>55</v>
      </c>
      <c r="I398" s="4">
        <f t="shared" si="331"/>
        <v>0</v>
      </c>
      <c r="J398" s="4">
        <f t="shared" si="331"/>
        <v>0</v>
      </c>
      <c r="K398" s="4">
        <f t="shared" si="331"/>
        <v>0</v>
      </c>
      <c r="L398" s="4">
        <f t="shared" si="331"/>
        <v>55</v>
      </c>
      <c r="M398" s="4">
        <f t="shared" si="331"/>
        <v>0</v>
      </c>
      <c r="N398" s="4">
        <f t="shared" si="331"/>
        <v>55</v>
      </c>
      <c r="O398" s="4">
        <f t="shared" si="331"/>
        <v>55</v>
      </c>
      <c r="P398" s="4">
        <f t="shared" si="331"/>
        <v>0</v>
      </c>
      <c r="Q398" s="4">
        <f t="shared" si="331"/>
        <v>55</v>
      </c>
      <c r="R398" s="4">
        <f t="shared" si="331"/>
        <v>0</v>
      </c>
      <c r="S398" s="4">
        <f t="shared" si="331"/>
        <v>55</v>
      </c>
      <c r="T398" s="4">
        <f t="shared" si="331"/>
        <v>0</v>
      </c>
      <c r="U398" s="4">
        <f t="shared" si="331"/>
        <v>55</v>
      </c>
      <c r="V398" s="4">
        <f t="shared" si="331"/>
        <v>55</v>
      </c>
      <c r="W398" s="4">
        <f t="shared" si="331"/>
        <v>0</v>
      </c>
      <c r="X398" s="4">
        <f t="shared" si="331"/>
        <v>55</v>
      </c>
      <c r="Y398" s="4">
        <f t="shared" si="331"/>
        <v>0</v>
      </c>
      <c r="Z398" s="4">
        <f t="shared" si="331"/>
        <v>55</v>
      </c>
      <c r="AA398" s="82"/>
    </row>
    <row r="399" spans="1:27" ht="31.5" hidden="1" outlineLevel="7" x14ac:dyDescent="0.2">
      <c r="A399" s="13" t="s">
        <v>35</v>
      </c>
      <c r="B399" s="13" t="s">
        <v>277</v>
      </c>
      <c r="C399" s="13" t="s">
        <v>285</v>
      </c>
      <c r="D399" s="13" t="s">
        <v>11</v>
      </c>
      <c r="E399" s="18" t="s">
        <v>12</v>
      </c>
      <c r="F399" s="8">
        <v>55</v>
      </c>
      <c r="G399" s="8"/>
      <c r="H399" s="8">
        <f>SUM(F399:G399)</f>
        <v>55</v>
      </c>
      <c r="I399" s="8"/>
      <c r="J399" s="8"/>
      <c r="K399" s="8"/>
      <c r="L399" s="8">
        <f>SUM(H399:K399)</f>
        <v>55</v>
      </c>
      <c r="M399" s="8"/>
      <c r="N399" s="8">
        <f>SUM(L399:M399)</f>
        <v>55</v>
      </c>
      <c r="O399" s="8">
        <v>55</v>
      </c>
      <c r="P399" s="8"/>
      <c r="Q399" s="8">
        <f>SUM(O399:P399)</f>
        <v>55</v>
      </c>
      <c r="R399" s="8"/>
      <c r="S399" s="8">
        <f>SUM(Q399:R399)</f>
        <v>55</v>
      </c>
      <c r="T399" s="8"/>
      <c r="U399" s="8">
        <f>SUM(S399:T399)</f>
        <v>55</v>
      </c>
      <c r="V399" s="8">
        <v>55</v>
      </c>
      <c r="W399" s="8"/>
      <c r="X399" s="8">
        <f>SUM(V399:W399)</f>
        <v>55</v>
      </c>
      <c r="Y399" s="8"/>
      <c r="Z399" s="8">
        <f>SUM(X399:Y399)</f>
        <v>55</v>
      </c>
      <c r="AA399" s="82"/>
    </row>
    <row r="400" spans="1:27" ht="15.75" hidden="1" outlineLevel="7" x14ac:dyDescent="0.2">
      <c r="A400" s="5" t="s">
        <v>35</v>
      </c>
      <c r="B400" s="5" t="s">
        <v>559</v>
      </c>
      <c r="C400" s="13"/>
      <c r="D400" s="13"/>
      <c r="E400" s="14" t="s">
        <v>543</v>
      </c>
      <c r="F400" s="4">
        <f>F411+F433</f>
        <v>12410.3</v>
      </c>
      <c r="G400" s="4">
        <f>G411+G433</f>
        <v>0</v>
      </c>
      <c r="H400" s="4">
        <f>H411+H433</f>
        <v>12410.3</v>
      </c>
      <c r="I400" s="4">
        <f t="shared" ref="I400:Z400" si="332">I411+I433+I401</f>
        <v>0</v>
      </c>
      <c r="J400" s="4">
        <f t="shared" si="332"/>
        <v>98195.593479999996</v>
      </c>
      <c r="K400" s="4">
        <f t="shared" si="332"/>
        <v>0</v>
      </c>
      <c r="L400" s="4">
        <f t="shared" si="332"/>
        <v>110605.89348</v>
      </c>
      <c r="M400" s="4">
        <f t="shared" si="332"/>
        <v>0</v>
      </c>
      <c r="N400" s="4">
        <f t="shared" si="332"/>
        <v>110605.89348</v>
      </c>
      <c r="O400" s="4">
        <f t="shared" si="332"/>
        <v>10940</v>
      </c>
      <c r="P400" s="4">
        <f t="shared" si="332"/>
        <v>0</v>
      </c>
      <c r="Q400" s="4">
        <f t="shared" si="332"/>
        <v>10940</v>
      </c>
      <c r="R400" s="4">
        <f t="shared" si="332"/>
        <v>0</v>
      </c>
      <c r="S400" s="4">
        <f t="shared" si="332"/>
        <v>10940</v>
      </c>
      <c r="T400" s="4">
        <f t="shared" si="332"/>
        <v>0</v>
      </c>
      <c r="U400" s="4">
        <f t="shared" si="332"/>
        <v>10940</v>
      </c>
      <c r="V400" s="4">
        <f t="shared" si="332"/>
        <v>10940</v>
      </c>
      <c r="W400" s="4">
        <f t="shared" si="332"/>
        <v>0</v>
      </c>
      <c r="X400" s="4">
        <f t="shared" si="332"/>
        <v>10940</v>
      </c>
      <c r="Y400" s="4">
        <f t="shared" si="332"/>
        <v>0</v>
      </c>
      <c r="Z400" s="4">
        <f t="shared" si="332"/>
        <v>10940</v>
      </c>
      <c r="AA400" s="82"/>
    </row>
    <row r="401" spans="1:27" ht="15.75" hidden="1" outlineLevel="7" x14ac:dyDescent="0.2">
      <c r="A401" s="5" t="s">
        <v>35</v>
      </c>
      <c r="B401" s="138" t="s">
        <v>287</v>
      </c>
      <c r="C401" s="138"/>
      <c r="D401" s="138"/>
      <c r="E401" s="139" t="s">
        <v>720</v>
      </c>
      <c r="F401" s="4"/>
      <c r="G401" s="4"/>
      <c r="H401" s="4"/>
      <c r="I401" s="4"/>
      <c r="J401" s="4">
        <f>J402</f>
        <v>98195.593479999996</v>
      </c>
      <c r="K401" s="4"/>
      <c r="L401" s="4">
        <f>L402</f>
        <v>98195.593479999996</v>
      </c>
      <c r="M401" s="4"/>
      <c r="N401" s="4">
        <f>N402</f>
        <v>98195.593479999996</v>
      </c>
      <c r="O401" s="4"/>
      <c r="P401" s="4"/>
      <c r="Q401" s="4"/>
      <c r="R401" s="4"/>
      <c r="S401" s="4"/>
      <c r="T401" s="4"/>
      <c r="U401" s="4">
        <f>U402</f>
        <v>0</v>
      </c>
      <c r="V401" s="4"/>
      <c r="W401" s="4"/>
      <c r="X401" s="4"/>
      <c r="Y401" s="4"/>
      <c r="Z401" s="4"/>
      <c r="AA401" s="82"/>
    </row>
    <row r="402" spans="1:27" ht="31.5" hidden="1" outlineLevel="7" x14ac:dyDescent="0.2">
      <c r="A402" s="5" t="s">
        <v>35</v>
      </c>
      <c r="B402" s="138" t="s">
        <v>287</v>
      </c>
      <c r="C402" s="10" t="s">
        <v>289</v>
      </c>
      <c r="D402" s="10"/>
      <c r="E402" s="81" t="s">
        <v>290</v>
      </c>
      <c r="F402" s="4"/>
      <c r="G402" s="4"/>
      <c r="H402" s="4"/>
      <c r="I402" s="4"/>
      <c r="J402" s="4">
        <f>J403</f>
        <v>98195.593479999996</v>
      </c>
      <c r="K402" s="4"/>
      <c r="L402" s="4">
        <f>L403</f>
        <v>98195.593479999996</v>
      </c>
      <c r="M402" s="4"/>
      <c r="N402" s="4">
        <f>N403</f>
        <v>98195.593479999996</v>
      </c>
      <c r="O402" s="4"/>
      <c r="P402" s="4"/>
      <c r="Q402" s="4"/>
      <c r="R402" s="4"/>
      <c r="S402" s="4"/>
      <c r="T402" s="4"/>
      <c r="U402" s="4">
        <f>U403</f>
        <v>0</v>
      </c>
      <c r="V402" s="4"/>
      <c r="W402" s="4"/>
      <c r="X402" s="4"/>
      <c r="Y402" s="4"/>
      <c r="Z402" s="4"/>
      <c r="AA402" s="82"/>
    </row>
    <row r="403" spans="1:27" ht="31.5" hidden="1" outlineLevel="7" x14ac:dyDescent="0.2">
      <c r="A403" s="5" t="s">
        <v>35</v>
      </c>
      <c r="B403" s="138" t="s">
        <v>287</v>
      </c>
      <c r="C403" s="10" t="s">
        <v>291</v>
      </c>
      <c r="D403" s="10"/>
      <c r="E403" s="81" t="s">
        <v>292</v>
      </c>
      <c r="F403" s="4"/>
      <c r="G403" s="4"/>
      <c r="H403" s="4"/>
      <c r="I403" s="4"/>
      <c r="J403" s="4">
        <f>J404</f>
        <v>98195.593479999996</v>
      </c>
      <c r="K403" s="4"/>
      <c r="L403" s="4">
        <f>L404</f>
        <v>98195.593479999996</v>
      </c>
      <c r="M403" s="4"/>
      <c r="N403" s="4">
        <f>N404</f>
        <v>98195.593479999996</v>
      </c>
      <c r="O403" s="4"/>
      <c r="P403" s="4"/>
      <c r="Q403" s="4"/>
      <c r="R403" s="4"/>
      <c r="S403" s="4"/>
      <c r="T403" s="4"/>
      <c r="U403" s="4">
        <f>U404</f>
        <v>0</v>
      </c>
      <c r="V403" s="4"/>
      <c r="W403" s="4"/>
      <c r="X403" s="4"/>
      <c r="Y403" s="4"/>
      <c r="Z403" s="4"/>
      <c r="AA403" s="82"/>
    </row>
    <row r="404" spans="1:27" ht="47.25" hidden="1" outlineLevel="7" x14ac:dyDescent="0.2">
      <c r="A404" s="5" t="s">
        <v>35</v>
      </c>
      <c r="B404" s="138" t="s">
        <v>287</v>
      </c>
      <c r="C404" s="10" t="s">
        <v>293</v>
      </c>
      <c r="D404" s="10"/>
      <c r="E404" s="81" t="s">
        <v>294</v>
      </c>
      <c r="F404" s="4"/>
      <c r="G404" s="4"/>
      <c r="H404" s="4"/>
      <c r="I404" s="4"/>
      <c r="J404" s="4">
        <f>J405+J407</f>
        <v>98195.593479999996</v>
      </c>
      <c r="K404" s="4"/>
      <c r="L404" s="4">
        <f>L405+L407</f>
        <v>98195.593479999996</v>
      </c>
      <c r="M404" s="4"/>
      <c r="N404" s="4">
        <f>N405+N407</f>
        <v>98195.593479999996</v>
      </c>
      <c r="O404" s="4"/>
      <c r="P404" s="4"/>
      <c r="Q404" s="4"/>
      <c r="R404" s="4"/>
      <c r="S404" s="4"/>
      <c r="T404" s="4"/>
      <c r="U404" s="4">
        <f>U405+U407</f>
        <v>0</v>
      </c>
      <c r="V404" s="4"/>
      <c r="W404" s="4"/>
      <c r="X404" s="4"/>
      <c r="Y404" s="4"/>
      <c r="Z404" s="4"/>
      <c r="AA404" s="82"/>
    </row>
    <row r="405" spans="1:27" ht="31.5" hidden="1" outlineLevel="7" x14ac:dyDescent="0.2">
      <c r="A405" s="5" t="s">
        <v>35</v>
      </c>
      <c r="B405" s="138" t="s">
        <v>287</v>
      </c>
      <c r="C405" s="10" t="s">
        <v>721</v>
      </c>
      <c r="D405" s="10" t="s">
        <v>700</v>
      </c>
      <c r="E405" s="81" t="s">
        <v>722</v>
      </c>
      <c r="F405" s="4"/>
      <c r="G405" s="4"/>
      <c r="H405" s="4"/>
      <c r="I405" s="4"/>
      <c r="J405" s="4">
        <f>J406</f>
        <v>580</v>
      </c>
      <c r="K405" s="4"/>
      <c r="L405" s="4">
        <f>L406</f>
        <v>580</v>
      </c>
      <c r="M405" s="4"/>
      <c r="N405" s="4">
        <f>N406</f>
        <v>580</v>
      </c>
      <c r="O405" s="4"/>
      <c r="P405" s="4"/>
      <c r="Q405" s="4"/>
      <c r="R405" s="4"/>
      <c r="S405" s="4"/>
      <c r="T405" s="4"/>
      <c r="U405" s="4">
        <f>U406</f>
        <v>0</v>
      </c>
      <c r="V405" s="4"/>
      <c r="W405" s="4"/>
      <c r="X405" s="4"/>
      <c r="Y405" s="4"/>
      <c r="Z405" s="4"/>
      <c r="AA405" s="82"/>
    </row>
    <row r="406" spans="1:27" ht="31.5" hidden="1" outlineLevel="7" x14ac:dyDescent="0.2">
      <c r="A406" s="13" t="s">
        <v>35</v>
      </c>
      <c r="B406" s="140" t="s">
        <v>287</v>
      </c>
      <c r="C406" s="9" t="s">
        <v>721</v>
      </c>
      <c r="D406" s="9" t="s">
        <v>92</v>
      </c>
      <c r="E406" s="79" t="s">
        <v>591</v>
      </c>
      <c r="F406" s="4"/>
      <c r="G406" s="4"/>
      <c r="H406" s="4"/>
      <c r="I406" s="4"/>
      <c r="J406" s="8">
        <v>580</v>
      </c>
      <c r="K406" s="4"/>
      <c r="L406" s="8">
        <f>SUM(H406:K406)</f>
        <v>580</v>
      </c>
      <c r="M406" s="4"/>
      <c r="N406" s="8">
        <f>SUM(L406:M406)</f>
        <v>580</v>
      </c>
      <c r="O406" s="4"/>
      <c r="P406" s="4"/>
      <c r="Q406" s="4"/>
      <c r="R406" s="4"/>
      <c r="S406" s="4"/>
      <c r="T406" s="4"/>
      <c r="U406" s="8">
        <f>SUM(S406:T406)</f>
        <v>0</v>
      </c>
      <c r="V406" s="4"/>
      <c r="W406" s="4"/>
      <c r="X406" s="4"/>
      <c r="Y406" s="4"/>
      <c r="Z406" s="4"/>
      <c r="AA406" s="82"/>
    </row>
    <row r="407" spans="1:27" ht="94.5" hidden="1" outlineLevel="7" x14ac:dyDescent="0.2">
      <c r="A407" s="5" t="s">
        <v>35</v>
      </c>
      <c r="B407" s="138" t="s">
        <v>287</v>
      </c>
      <c r="C407" s="10" t="s">
        <v>723</v>
      </c>
      <c r="D407" s="10"/>
      <c r="E407" s="129" t="s">
        <v>726</v>
      </c>
      <c r="F407" s="4"/>
      <c r="G407" s="4"/>
      <c r="H407" s="4"/>
      <c r="I407" s="4"/>
      <c r="J407" s="141">
        <f>J408</f>
        <v>97615.593479999996</v>
      </c>
      <c r="K407" s="4"/>
      <c r="L407" s="141">
        <f>L408</f>
        <v>97615.593479999996</v>
      </c>
      <c r="M407" s="4"/>
      <c r="N407" s="141">
        <f>N408</f>
        <v>97615.593479999996</v>
      </c>
      <c r="O407" s="4"/>
      <c r="P407" s="4"/>
      <c r="Q407" s="4"/>
      <c r="R407" s="4"/>
      <c r="S407" s="4"/>
      <c r="T407" s="4"/>
      <c r="U407" s="141">
        <f>U408</f>
        <v>0</v>
      </c>
      <c r="V407" s="4"/>
      <c r="W407" s="4"/>
      <c r="X407" s="4"/>
      <c r="Y407" s="4"/>
      <c r="Z407" s="4"/>
      <c r="AA407" s="82"/>
    </row>
    <row r="408" spans="1:27" ht="31.5" hidden="1" outlineLevel="7" x14ac:dyDescent="0.2">
      <c r="A408" s="13" t="s">
        <v>35</v>
      </c>
      <c r="B408" s="140" t="s">
        <v>287</v>
      </c>
      <c r="C408" s="9" t="s">
        <v>723</v>
      </c>
      <c r="D408" s="9" t="s">
        <v>724</v>
      </c>
      <c r="E408" s="79" t="s">
        <v>144</v>
      </c>
      <c r="F408" s="4"/>
      <c r="G408" s="4"/>
      <c r="H408" s="4"/>
      <c r="I408" s="4"/>
      <c r="J408" s="49">
        <f>J410</f>
        <v>97615.593479999996</v>
      </c>
      <c r="K408" s="4"/>
      <c r="L408" s="49">
        <f>SUM(H408:K408)</f>
        <v>97615.593479999996</v>
      </c>
      <c r="M408" s="4"/>
      <c r="N408" s="49">
        <f>SUM(L408:M408)</f>
        <v>97615.593479999996</v>
      </c>
      <c r="O408" s="4"/>
      <c r="P408" s="4"/>
      <c r="Q408" s="4"/>
      <c r="R408" s="4"/>
      <c r="S408" s="4"/>
      <c r="T408" s="4"/>
      <c r="U408" s="49">
        <f>SUM(S408:T408)</f>
        <v>0</v>
      </c>
      <c r="V408" s="4"/>
      <c r="W408" s="4"/>
      <c r="X408" s="4"/>
      <c r="Y408" s="4"/>
      <c r="Z408" s="4"/>
      <c r="AA408" s="82"/>
    </row>
    <row r="409" spans="1:27" ht="15.75" hidden="1" outlineLevel="7" x14ac:dyDescent="0.2">
      <c r="A409" s="13"/>
      <c r="B409" s="140"/>
      <c r="C409" s="9"/>
      <c r="D409" s="9"/>
      <c r="E409" s="79" t="s">
        <v>645</v>
      </c>
      <c r="F409" s="4"/>
      <c r="G409" s="4"/>
      <c r="H409" s="4"/>
      <c r="I409" s="4"/>
      <c r="J409" s="8"/>
      <c r="K409" s="4"/>
      <c r="L409" s="49"/>
      <c r="M409" s="4"/>
      <c r="N409" s="49"/>
      <c r="O409" s="4"/>
      <c r="P409" s="4"/>
      <c r="Q409" s="4"/>
      <c r="R409" s="4"/>
      <c r="S409" s="4"/>
      <c r="T409" s="4"/>
      <c r="U409" s="49"/>
      <c r="V409" s="4"/>
      <c r="W409" s="4"/>
      <c r="X409" s="4"/>
      <c r="Y409" s="4"/>
      <c r="Z409" s="4"/>
      <c r="AA409" s="82"/>
    </row>
    <row r="410" spans="1:27" ht="15.75" hidden="1" outlineLevel="7" x14ac:dyDescent="0.2">
      <c r="A410" s="13"/>
      <c r="B410" s="140"/>
      <c r="C410" s="9"/>
      <c r="D410" s="9"/>
      <c r="E410" s="79" t="s">
        <v>725</v>
      </c>
      <c r="F410" s="4"/>
      <c r="G410" s="4"/>
      <c r="H410" s="4"/>
      <c r="I410" s="4"/>
      <c r="J410" s="49">
        <v>97615.593479999996</v>
      </c>
      <c r="K410" s="4"/>
      <c r="L410" s="49">
        <f>SUM(H410:K410)</f>
        <v>97615.593479999996</v>
      </c>
      <c r="M410" s="4"/>
      <c r="N410" s="49">
        <f>SUM(L410:M410)</f>
        <v>97615.593479999996</v>
      </c>
      <c r="O410" s="4"/>
      <c r="P410" s="4"/>
      <c r="Q410" s="4"/>
      <c r="R410" s="4"/>
      <c r="S410" s="4"/>
      <c r="T410" s="4"/>
      <c r="U410" s="49">
        <f>SUM(S410:T410)</f>
        <v>0</v>
      </c>
      <c r="V410" s="4"/>
      <c r="W410" s="4"/>
      <c r="X410" s="4"/>
      <c r="Y410" s="4"/>
      <c r="Z410" s="4"/>
      <c r="AA410" s="82"/>
    </row>
    <row r="411" spans="1:27" ht="31.5" hidden="1" outlineLevel="1" x14ac:dyDescent="0.2">
      <c r="A411" s="5" t="s">
        <v>35</v>
      </c>
      <c r="B411" s="5" t="s">
        <v>21</v>
      </c>
      <c r="C411" s="5"/>
      <c r="D411" s="5"/>
      <c r="E411" s="23" t="s">
        <v>22</v>
      </c>
      <c r="F411" s="4">
        <f>F412+F422+F417</f>
        <v>533.9</v>
      </c>
      <c r="G411" s="4">
        <f t="shared" ref="G411:Z411" si="333">G412+G422+G417</f>
        <v>0</v>
      </c>
      <c r="H411" s="4">
        <f t="shared" si="333"/>
        <v>533.9</v>
      </c>
      <c r="I411" s="4">
        <f t="shared" si="333"/>
        <v>0</v>
      </c>
      <c r="J411" s="4">
        <f t="shared" si="333"/>
        <v>0</v>
      </c>
      <c r="K411" s="4">
        <f t="shared" si="333"/>
        <v>0</v>
      </c>
      <c r="L411" s="4">
        <f t="shared" si="333"/>
        <v>533.9</v>
      </c>
      <c r="M411" s="4">
        <f t="shared" si="333"/>
        <v>0</v>
      </c>
      <c r="N411" s="4">
        <f t="shared" si="333"/>
        <v>533.9</v>
      </c>
      <c r="O411" s="4">
        <f t="shared" si="333"/>
        <v>250</v>
      </c>
      <c r="P411" s="4">
        <f t="shared" si="333"/>
        <v>0</v>
      </c>
      <c r="Q411" s="4">
        <f t="shared" si="333"/>
        <v>250</v>
      </c>
      <c r="R411" s="4">
        <f t="shared" si="333"/>
        <v>0</v>
      </c>
      <c r="S411" s="4">
        <f t="shared" si="333"/>
        <v>250</v>
      </c>
      <c r="T411" s="4">
        <f t="shared" si="333"/>
        <v>0</v>
      </c>
      <c r="U411" s="4">
        <f t="shared" si="333"/>
        <v>250</v>
      </c>
      <c r="V411" s="4">
        <f t="shared" si="333"/>
        <v>250</v>
      </c>
      <c r="W411" s="4">
        <f t="shared" si="333"/>
        <v>0</v>
      </c>
      <c r="X411" s="4">
        <f t="shared" si="333"/>
        <v>250</v>
      </c>
      <c r="Y411" s="4">
        <f t="shared" si="333"/>
        <v>0</v>
      </c>
      <c r="Z411" s="4">
        <f t="shared" si="333"/>
        <v>250</v>
      </c>
      <c r="AA411" s="82"/>
    </row>
    <row r="412" spans="1:27" ht="47.25" hidden="1" outlineLevel="2" x14ac:dyDescent="0.2">
      <c r="A412" s="5" t="s">
        <v>35</v>
      </c>
      <c r="B412" s="5" t="s">
        <v>21</v>
      </c>
      <c r="C412" s="5" t="s">
        <v>76</v>
      </c>
      <c r="D412" s="5"/>
      <c r="E412" s="23" t="s">
        <v>77</v>
      </c>
      <c r="F412" s="4">
        <f t="shared" ref="F412:Z415" si="334">F413</f>
        <v>39.9</v>
      </c>
      <c r="G412" s="4">
        <f t="shared" si="334"/>
        <v>0</v>
      </c>
      <c r="H412" s="4">
        <f t="shared" si="334"/>
        <v>39.9</v>
      </c>
      <c r="I412" s="4">
        <f t="shared" si="334"/>
        <v>0</v>
      </c>
      <c r="J412" s="4">
        <f t="shared" si="334"/>
        <v>0</v>
      </c>
      <c r="K412" s="4">
        <f t="shared" si="334"/>
        <v>0</v>
      </c>
      <c r="L412" s="4">
        <f t="shared" si="334"/>
        <v>39.9</v>
      </c>
      <c r="M412" s="4">
        <f t="shared" si="334"/>
        <v>0</v>
      </c>
      <c r="N412" s="4">
        <f t="shared" si="334"/>
        <v>39.9</v>
      </c>
      <c r="O412" s="4">
        <f t="shared" si="334"/>
        <v>0</v>
      </c>
      <c r="P412" s="4">
        <f t="shared" si="334"/>
        <v>0</v>
      </c>
      <c r="Q412" s="4"/>
      <c r="R412" s="4">
        <f t="shared" si="334"/>
        <v>0</v>
      </c>
      <c r="S412" s="4">
        <f t="shared" si="334"/>
        <v>0</v>
      </c>
      <c r="T412" s="4">
        <f t="shared" si="334"/>
        <v>0</v>
      </c>
      <c r="U412" s="4">
        <f t="shared" si="334"/>
        <v>0</v>
      </c>
      <c r="V412" s="4">
        <f t="shared" si="334"/>
        <v>0</v>
      </c>
      <c r="W412" s="4">
        <f t="shared" si="334"/>
        <v>0</v>
      </c>
      <c r="X412" s="4"/>
      <c r="Y412" s="4">
        <f t="shared" si="334"/>
        <v>0</v>
      </c>
      <c r="Z412" s="4">
        <f t="shared" si="334"/>
        <v>0</v>
      </c>
      <c r="AA412" s="82"/>
    </row>
    <row r="413" spans="1:27" ht="47.25" hidden="1" outlineLevel="3" x14ac:dyDescent="0.2">
      <c r="A413" s="5" t="s">
        <v>35</v>
      </c>
      <c r="B413" s="5" t="s">
        <v>21</v>
      </c>
      <c r="C413" s="5" t="s">
        <v>130</v>
      </c>
      <c r="D413" s="5"/>
      <c r="E413" s="23" t="s">
        <v>131</v>
      </c>
      <c r="F413" s="4">
        <f t="shared" si="334"/>
        <v>39.9</v>
      </c>
      <c r="G413" s="4">
        <f t="shared" si="334"/>
        <v>0</v>
      </c>
      <c r="H413" s="4">
        <f t="shared" si="334"/>
        <v>39.9</v>
      </c>
      <c r="I413" s="4">
        <f t="shared" si="334"/>
        <v>0</v>
      </c>
      <c r="J413" s="4">
        <f t="shared" si="334"/>
        <v>0</v>
      </c>
      <c r="K413" s="4">
        <f t="shared" si="334"/>
        <v>0</v>
      </c>
      <c r="L413" s="4">
        <f t="shared" si="334"/>
        <v>39.9</v>
      </c>
      <c r="M413" s="4">
        <f t="shared" si="334"/>
        <v>0</v>
      </c>
      <c r="N413" s="4">
        <f t="shared" si="334"/>
        <v>39.9</v>
      </c>
      <c r="O413" s="4">
        <f t="shared" si="334"/>
        <v>0</v>
      </c>
      <c r="P413" s="4">
        <f t="shared" si="334"/>
        <v>0</v>
      </c>
      <c r="Q413" s="4"/>
      <c r="R413" s="4">
        <f t="shared" si="334"/>
        <v>0</v>
      </c>
      <c r="S413" s="4">
        <f t="shared" si="334"/>
        <v>0</v>
      </c>
      <c r="T413" s="4">
        <f t="shared" si="334"/>
        <v>0</v>
      </c>
      <c r="U413" s="4">
        <f t="shared" si="334"/>
        <v>0</v>
      </c>
      <c r="V413" s="4">
        <f t="shared" si="334"/>
        <v>0</v>
      </c>
      <c r="W413" s="4">
        <f t="shared" si="334"/>
        <v>0</v>
      </c>
      <c r="X413" s="4"/>
      <c r="Y413" s="4">
        <f t="shared" si="334"/>
        <v>0</v>
      </c>
      <c r="Z413" s="4">
        <f t="shared" si="334"/>
        <v>0</v>
      </c>
      <c r="AA413" s="82"/>
    </row>
    <row r="414" spans="1:27" ht="31.5" hidden="1" outlineLevel="4" x14ac:dyDescent="0.2">
      <c r="A414" s="5" t="s">
        <v>35</v>
      </c>
      <c r="B414" s="5" t="s">
        <v>21</v>
      </c>
      <c r="C414" s="5" t="s">
        <v>132</v>
      </c>
      <c r="D414" s="5"/>
      <c r="E414" s="23" t="s">
        <v>57</v>
      </c>
      <c r="F414" s="4">
        <f t="shared" si="334"/>
        <v>39.9</v>
      </c>
      <c r="G414" s="4">
        <f t="shared" si="334"/>
        <v>0</v>
      </c>
      <c r="H414" s="4">
        <f t="shared" si="334"/>
        <v>39.9</v>
      </c>
      <c r="I414" s="4">
        <f t="shared" si="334"/>
        <v>0</v>
      </c>
      <c r="J414" s="4">
        <f t="shared" si="334"/>
        <v>0</v>
      </c>
      <c r="K414" s="4">
        <f t="shared" si="334"/>
        <v>0</v>
      </c>
      <c r="L414" s="4">
        <f t="shared" si="334"/>
        <v>39.9</v>
      </c>
      <c r="M414" s="4">
        <f t="shared" si="334"/>
        <v>0</v>
      </c>
      <c r="N414" s="4">
        <f t="shared" si="334"/>
        <v>39.9</v>
      </c>
      <c r="O414" s="4">
        <f t="shared" si="334"/>
        <v>0</v>
      </c>
      <c r="P414" s="4">
        <f t="shared" si="334"/>
        <v>0</v>
      </c>
      <c r="Q414" s="4"/>
      <c r="R414" s="4">
        <f t="shared" si="334"/>
        <v>0</v>
      </c>
      <c r="S414" s="4">
        <f t="shared" si="334"/>
        <v>0</v>
      </c>
      <c r="T414" s="4">
        <f t="shared" si="334"/>
        <v>0</v>
      </c>
      <c r="U414" s="4">
        <f t="shared" si="334"/>
        <v>0</v>
      </c>
      <c r="V414" s="4">
        <f t="shared" si="334"/>
        <v>0</v>
      </c>
      <c r="W414" s="4">
        <f t="shared" si="334"/>
        <v>0</v>
      </c>
      <c r="X414" s="4"/>
      <c r="Y414" s="4">
        <f t="shared" si="334"/>
        <v>0</v>
      </c>
      <c r="Z414" s="4">
        <f t="shared" si="334"/>
        <v>0</v>
      </c>
      <c r="AA414" s="82"/>
    </row>
    <row r="415" spans="1:27" ht="15.75" hidden="1" outlineLevel="5" x14ac:dyDescent="0.2">
      <c r="A415" s="5" t="s">
        <v>35</v>
      </c>
      <c r="B415" s="5" t="s">
        <v>21</v>
      </c>
      <c r="C415" s="5" t="s">
        <v>133</v>
      </c>
      <c r="D415" s="5"/>
      <c r="E415" s="23" t="s">
        <v>134</v>
      </c>
      <c r="F415" s="4">
        <f t="shared" si="334"/>
        <v>39.9</v>
      </c>
      <c r="G415" s="4">
        <f t="shared" si="334"/>
        <v>0</v>
      </c>
      <c r="H415" s="4">
        <f t="shared" si="334"/>
        <v>39.9</v>
      </c>
      <c r="I415" s="4">
        <f t="shared" si="334"/>
        <v>0</v>
      </c>
      <c r="J415" s="4">
        <f t="shared" si="334"/>
        <v>0</v>
      </c>
      <c r="K415" s="4">
        <f t="shared" si="334"/>
        <v>0</v>
      </c>
      <c r="L415" s="4">
        <f t="shared" si="334"/>
        <v>39.9</v>
      </c>
      <c r="M415" s="4">
        <f t="shared" si="334"/>
        <v>0</v>
      </c>
      <c r="N415" s="4">
        <f t="shared" si="334"/>
        <v>39.9</v>
      </c>
      <c r="O415" s="4">
        <f t="shared" si="334"/>
        <v>0</v>
      </c>
      <c r="P415" s="4">
        <f t="shared" si="334"/>
        <v>0</v>
      </c>
      <c r="Q415" s="4"/>
      <c r="R415" s="4">
        <f t="shared" si="334"/>
        <v>0</v>
      </c>
      <c r="S415" s="4">
        <f t="shared" si="334"/>
        <v>0</v>
      </c>
      <c r="T415" s="4">
        <f t="shared" si="334"/>
        <v>0</v>
      </c>
      <c r="U415" s="4">
        <f t="shared" si="334"/>
        <v>0</v>
      </c>
      <c r="V415" s="4">
        <f t="shared" si="334"/>
        <v>0</v>
      </c>
      <c r="W415" s="4">
        <f t="shared" si="334"/>
        <v>0</v>
      </c>
      <c r="X415" s="4"/>
      <c r="Y415" s="4">
        <f t="shared" si="334"/>
        <v>0</v>
      </c>
      <c r="Z415" s="4">
        <f t="shared" si="334"/>
        <v>0</v>
      </c>
      <c r="AA415" s="82"/>
    </row>
    <row r="416" spans="1:27" ht="31.5" hidden="1" outlineLevel="7" x14ac:dyDescent="0.2">
      <c r="A416" s="13" t="s">
        <v>35</v>
      </c>
      <c r="B416" s="13" t="s">
        <v>21</v>
      </c>
      <c r="C416" s="13" t="s">
        <v>133</v>
      </c>
      <c r="D416" s="13" t="s">
        <v>11</v>
      </c>
      <c r="E416" s="18" t="s">
        <v>12</v>
      </c>
      <c r="F416" s="8">
        <v>39.9</v>
      </c>
      <c r="G416" s="8"/>
      <c r="H416" s="8">
        <f>SUM(F416:G416)</f>
        <v>39.9</v>
      </c>
      <c r="I416" s="8"/>
      <c r="J416" s="8"/>
      <c r="K416" s="8"/>
      <c r="L416" s="8">
        <f>SUM(H416:K416)</f>
        <v>39.9</v>
      </c>
      <c r="M416" s="8"/>
      <c r="N416" s="8">
        <f>SUM(L416:M416)</f>
        <v>39.9</v>
      </c>
      <c r="O416" s="8"/>
      <c r="P416" s="8"/>
      <c r="Q416" s="8"/>
      <c r="R416" s="8"/>
      <c r="S416" s="8">
        <f>SUM(Q416:R416)</f>
        <v>0</v>
      </c>
      <c r="T416" s="8"/>
      <c r="U416" s="8">
        <f>SUM(S416:T416)</f>
        <v>0</v>
      </c>
      <c r="V416" s="8"/>
      <c r="W416" s="8"/>
      <c r="X416" s="8"/>
      <c r="Y416" s="8"/>
      <c r="Z416" s="8">
        <f>SUM(X416:Y416)</f>
        <v>0</v>
      </c>
      <c r="AA416" s="82"/>
    </row>
    <row r="417" spans="1:27" ht="31.5" hidden="1" outlineLevel="7" x14ac:dyDescent="0.2">
      <c r="A417" s="5" t="s">
        <v>35</v>
      </c>
      <c r="B417" s="5" t="s">
        <v>21</v>
      </c>
      <c r="C417" s="5" t="s">
        <v>170</v>
      </c>
      <c r="D417" s="5"/>
      <c r="E417" s="119" t="s">
        <v>171</v>
      </c>
      <c r="F417" s="4">
        <f>F418</f>
        <v>89</v>
      </c>
      <c r="G417" s="4">
        <f t="shared" ref="G417:W417" si="335">G418</f>
        <v>0</v>
      </c>
      <c r="H417" s="4">
        <f t="shared" si="335"/>
        <v>89</v>
      </c>
      <c r="I417" s="4">
        <f t="shared" si="335"/>
        <v>0</v>
      </c>
      <c r="J417" s="4">
        <f t="shared" si="335"/>
        <v>0</v>
      </c>
      <c r="K417" s="4">
        <f t="shared" si="335"/>
        <v>0</v>
      </c>
      <c r="L417" s="4">
        <f t="shared" si="335"/>
        <v>89</v>
      </c>
      <c r="M417" s="4">
        <f t="shared" si="335"/>
        <v>0</v>
      </c>
      <c r="N417" s="4">
        <f t="shared" si="335"/>
        <v>89</v>
      </c>
      <c r="O417" s="4">
        <f t="shared" si="335"/>
        <v>0</v>
      </c>
      <c r="P417" s="4">
        <f t="shared" si="335"/>
        <v>0</v>
      </c>
      <c r="Q417" s="4"/>
      <c r="R417" s="4">
        <f t="shared" ref="R417:U417" si="336">R418</f>
        <v>0</v>
      </c>
      <c r="S417" s="4">
        <f t="shared" si="336"/>
        <v>0</v>
      </c>
      <c r="T417" s="4">
        <f t="shared" si="336"/>
        <v>0</v>
      </c>
      <c r="U417" s="4">
        <f t="shared" si="336"/>
        <v>0</v>
      </c>
      <c r="V417" s="4">
        <f t="shared" si="335"/>
        <v>0</v>
      </c>
      <c r="W417" s="4">
        <f t="shared" si="335"/>
        <v>0</v>
      </c>
      <c r="X417" s="4"/>
      <c r="Y417" s="4">
        <f t="shared" ref="Y417:Z417" si="337">Y418</f>
        <v>0</v>
      </c>
      <c r="Z417" s="4">
        <f t="shared" si="337"/>
        <v>0</v>
      </c>
      <c r="AA417" s="82"/>
    </row>
    <row r="418" spans="1:27" ht="47.25" hidden="1" outlineLevel="7" x14ac:dyDescent="0.2">
      <c r="A418" s="5" t="s">
        <v>35</v>
      </c>
      <c r="B418" s="5" t="s">
        <v>21</v>
      </c>
      <c r="C418" s="5" t="s">
        <v>188</v>
      </c>
      <c r="D418" s="5"/>
      <c r="E418" s="23" t="s">
        <v>189</v>
      </c>
      <c r="F418" s="4">
        <f t="shared" ref="F418:Z420" si="338">F419</f>
        <v>89</v>
      </c>
      <c r="G418" s="4">
        <f t="shared" si="338"/>
        <v>0</v>
      </c>
      <c r="H418" s="4">
        <f t="shared" si="338"/>
        <v>89</v>
      </c>
      <c r="I418" s="4">
        <f t="shared" si="338"/>
        <v>0</v>
      </c>
      <c r="J418" s="4">
        <f t="shared" si="338"/>
        <v>0</v>
      </c>
      <c r="K418" s="4">
        <f t="shared" si="338"/>
        <v>0</v>
      </c>
      <c r="L418" s="4">
        <f t="shared" si="338"/>
        <v>89</v>
      </c>
      <c r="M418" s="4">
        <f t="shared" si="338"/>
        <v>0</v>
      </c>
      <c r="N418" s="4">
        <f t="shared" si="338"/>
        <v>89</v>
      </c>
      <c r="O418" s="4">
        <f t="shared" si="338"/>
        <v>0</v>
      </c>
      <c r="P418" s="4">
        <f t="shared" si="338"/>
        <v>0</v>
      </c>
      <c r="Q418" s="4"/>
      <c r="R418" s="4">
        <f t="shared" si="338"/>
        <v>0</v>
      </c>
      <c r="S418" s="4">
        <f t="shared" si="338"/>
        <v>0</v>
      </c>
      <c r="T418" s="4">
        <f t="shared" si="338"/>
        <v>0</v>
      </c>
      <c r="U418" s="4">
        <f t="shared" si="338"/>
        <v>0</v>
      </c>
      <c r="V418" s="4">
        <f t="shared" si="338"/>
        <v>0</v>
      </c>
      <c r="W418" s="4">
        <f t="shared" si="338"/>
        <v>0</v>
      </c>
      <c r="X418" s="4"/>
      <c r="Y418" s="4">
        <f t="shared" si="338"/>
        <v>0</v>
      </c>
      <c r="Z418" s="4">
        <f t="shared" si="338"/>
        <v>0</v>
      </c>
      <c r="AA418" s="82"/>
    </row>
    <row r="419" spans="1:27" ht="31.5" hidden="1" outlineLevel="7" x14ac:dyDescent="0.2">
      <c r="A419" s="5" t="s">
        <v>35</v>
      </c>
      <c r="B419" s="5" t="s">
        <v>21</v>
      </c>
      <c r="C419" s="5" t="s">
        <v>274</v>
      </c>
      <c r="D419" s="5"/>
      <c r="E419" s="23" t="s">
        <v>57</v>
      </c>
      <c r="F419" s="4">
        <f t="shared" si="338"/>
        <v>89</v>
      </c>
      <c r="G419" s="4">
        <f t="shared" si="338"/>
        <v>0</v>
      </c>
      <c r="H419" s="4">
        <f t="shared" si="338"/>
        <v>89</v>
      </c>
      <c r="I419" s="4">
        <f t="shared" si="338"/>
        <v>0</v>
      </c>
      <c r="J419" s="4">
        <f t="shared" si="338"/>
        <v>0</v>
      </c>
      <c r="K419" s="4">
        <f t="shared" si="338"/>
        <v>0</v>
      </c>
      <c r="L419" s="4">
        <f t="shared" si="338"/>
        <v>89</v>
      </c>
      <c r="M419" s="4">
        <f t="shared" si="338"/>
        <v>0</v>
      </c>
      <c r="N419" s="4">
        <f t="shared" si="338"/>
        <v>89</v>
      </c>
      <c r="O419" s="4">
        <f t="shared" si="338"/>
        <v>0</v>
      </c>
      <c r="P419" s="4">
        <f t="shared" si="338"/>
        <v>0</v>
      </c>
      <c r="Q419" s="4"/>
      <c r="R419" s="4">
        <f t="shared" si="338"/>
        <v>0</v>
      </c>
      <c r="S419" s="4">
        <f t="shared" si="338"/>
        <v>0</v>
      </c>
      <c r="T419" s="4">
        <f t="shared" si="338"/>
        <v>0</v>
      </c>
      <c r="U419" s="4">
        <f t="shared" si="338"/>
        <v>0</v>
      </c>
      <c r="V419" s="4">
        <f t="shared" si="338"/>
        <v>0</v>
      </c>
      <c r="W419" s="4">
        <f t="shared" si="338"/>
        <v>0</v>
      </c>
      <c r="X419" s="4"/>
      <c r="Y419" s="4">
        <f t="shared" si="338"/>
        <v>0</v>
      </c>
      <c r="Z419" s="4">
        <f t="shared" si="338"/>
        <v>0</v>
      </c>
      <c r="AA419" s="82"/>
    </row>
    <row r="420" spans="1:27" ht="31.5" hidden="1" outlineLevel="7" x14ac:dyDescent="0.2">
      <c r="A420" s="5" t="s">
        <v>35</v>
      </c>
      <c r="B420" s="5" t="s">
        <v>21</v>
      </c>
      <c r="C420" s="5" t="s">
        <v>275</v>
      </c>
      <c r="D420" s="5"/>
      <c r="E420" s="23" t="s">
        <v>276</v>
      </c>
      <c r="F420" s="4">
        <f t="shared" si="338"/>
        <v>89</v>
      </c>
      <c r="G420" s="4">
        <f t="shared" si="338"/>
        <v>0</v>
      </c>
      <c r="H420" s="4">
        <f t="shared" si="338"/>
        <v>89</v>
      </c>
      <c r="I420" s="4">
        <f t="shared" si="338"/>
        <v>0</v>
      </c>
      <c r="J420" s="4">
        <f t="shared" si="338"/>
        <v>0</v>
      </c>
      <c r="K420" s="4">
        <f t="shared" si="338"/>
        <v>0</v>
      </c>
      <c r="L420" s="4">
        <f t="shared" si="338"/>
        <v>89</v>
      </c>
      <c r="M420" s="4">
        <f t="shared" si="338"/>
        <v>0</v>
      </c>
      <c r="N420" s="4">
        <f t="shared" si="338"/>
        <v>89</v>
      </c>
      <c r="O420" s="4">
        <f t="shared" si="338"/>
        <v>0</v>
      </c>
      <c r="P420" s="4">
        <f t="shared" si="338"/>
        <v>0</v>
      </c>
      <c r="Q420" s="4"/>
      <c r="R420" s="4">
        <f t="shared" si="338"/>
        <v>0</v>
      </c>
      <c r="S420" s="4">
        <f t="shared" si="338"/>
        <v>0</v>
      </c>
      <c r="T420" s="4">
        <f t="shared" si="338"/>
        <v>0</v>
      </c>
      <c r="U420" s="4">
        <f t="shared" si="338"/>
        <v>0</v>
      </c>
      <c r="V420" s="4">
        <f t="shared" si="338"/>
        <v>0</v>
      </c>
      <c r="W420" s="4">
        <f t="shared" si="338"/>
        <v>0</v>
      </c>
      <c r="X420" s="4"/>
      <c r="Y420" s="4">
        <f t="shared" si="338"/>
        <v>0</v>
      </c>
      <c r="Z420" s="4">
        <f t="shared" si="338"/>
        <v>0</v>
      </c>
      <c r="AA420" s="82"/>
    </row>
    <row r="421" spans="1:27" ht="31.5" hidden="1" outlineLevel="7" x14ac:dyDescent="0.2">
      <c r="A421" s="13" t="s">
        <v>35</v>
      </c>
      <c r="B421" s="13" t="s">
        <v>21</v>
      </c>
      <c r="C421" s="13" t="s">
        <v>275</v>
      </c>
      <c r="D421" s="13" t="s">
        <v>92</v>
      </c>
      <c r="E421" s="18" t="s">
        <v>93</v>
      </c>
      <c r="F421" s="8">
        <v>89</v>
      </c>
      <c r="G421" s="8"/>
      <c r="H421" s="8">
        <f>SUM(F421:G421)</f>
        <v>89</v>
      </c>
      <c r="I421" s="8"/>
      <c r="J421" s="8"/>
      <c r="K421" s="8"/>
      <c r="L421" s="8">
        <f>SUM(H421:K421)</f>
        <v>89</v>
      </c>
      <c r="M421" s="8"/>
      <c r="N421" s="8">
        <f>SUM(L421:M421)</f>
        <v>89</v>
      </c>
      <c r="O421" s="8"/>
      <c r="P421" s="8"/>
      <c r="Q421" s="8"/>
      <c r="R421" s="8"/>
      <c r="S421" s="8">
        <f>SUM(Q421:R421)</f>
        <v>0</v>
      </c>
      <c r="T421" s="8"/>
      <c r="U421" s="8">
        <f>SUM(S421:T421)</f>
        <v>0</v>
      </c>
      <c r="V421" s="8"/>
      <c r="W421" s="8"/>
      <c r="X421" s="8"/>
      <c r="Y421" s="8"/>
      <c r="Z421" s="8">
        <f>SUM(X421:Y421)</f>
        <v>0</v>
      </c>
      <c r="AA421" s="82"/>
    </row>
    <row r="422" spans="1:27" ht="31.5" hidden="1" outlineLevel="2" x14ac:dyDescent="0.2">
      <c r="A422" s="5" t="s">
        <v>35</v>
      </c>
      <c r="B422" s="5" t="s">
        <v>21</v>
      </c>
      <c r="C422" s="5" t="s">
        <v>52</v>
      </c>
      <c r="D422" s="5"/>
      <c r="E422" s="23" t="s">
        <v>53</v>
      </c>
      <c r="F422" s="4">
        <f>F423+F427</f>
        <v>405</v>
      </c>
      <c r="G422" s="4">
        <f t="shared" ref="G422:Z422" si="339">G423+G427</f>
        <v>0</v>
      </c>
      <c r="H422" s="4">
        <f t="shared" si="339"/>
        <v>405</v>
      </c>
      <c r="I422" s="4">
        <f t="shared" si="339"/>
        <v>0</v>
      </c>
      <c r="J422" s="4">
        <f t="shared" si="339"/>
        <v>0</v>
      </c>
      <c r="K422" s="4">
        <f t="shared" si="339"/>
        <v>0</v>
      </c>
      <c r="L422" s="4">
        <f t="shared" si="339"/>
        <v>405</v>
      </c>
      <c r="M422" s="4">
        <f t="shared" si="339"/>
        <v>0</v>
      </c>
      <c r="N422" s="4">
        <f t="shared" si="339"/>
        <v>405</v>
      </c>
      <c r="O422" s="4">
        <f t="shared" si="339"/>
        <v>250</v>
      </c>
      <c r="P422" s="4">
        <f t="shared" si="339"/>
        <v>0</v>
      </c>
      <c r="Q422" s="4">
        <f t="shared" si="339"/>
        <v>250</v>
      </c>
      <c r="R422" s="4">
        <f t="shared" si="339"/>
        <v>0</v>
      </c>
      <c r="S422" s="4">
        <f t="shared" si="339"/>
        <v>250</v>
      </c>
      <c r="T422" s="4">
        <f t="shared" si="339"/>
        <v>0</v>
      </c>
      <c r="U422" s="4">
        <f t="shared" si="339"/>
        <v>250</v>
      </c>
      <c r="V422" s="4">
        <f t="shared" si="339"/>
        <v>250</v>
      </c>
      <c r="W422" s="4">
        <f t="shared" si="339"/>
        <v>0</v>
      </c>
      <c r="X422" s="4">
        <f t="shared" si="339"/>
        <v>250</v>
      </c>
      <c r="Y422" s="4">
        <f t="shared" si="339"/>
        <v>0</v>
      </c>
      <c r="Z422" s="4">
        <f t="shared" si="339"/>
        <v>250</v>
      </c>
      <c r="AA422" s="82"/>
    </row>
    <row r="423" spans="1:27" ht="31.5" hidden="1" outlineLevel="3" x14ac:dyDescent="0.2">
      <c r="A423" s="5" t="s">
        <v>35</v>
      </c>
      <c r="B423" s="5" t="s">
        <v>21</v>
      </c>
      <c r="C423" s="5" t="s">
        <v>98</v>
      </c>
      <c r="D423" s="5"/>
      <c r="E423" s="23" t="s">
        <v>99</v>
      </c>
      <c r="F423" s="4">
        <f t="shared" ref="F423:Z425" si="340">F424</f>
        <v>325</v>
      </c>
      <c r="G423" s="4">
        <f t="shared" si="340"/>
        <v>0</v>
      </c>
      <c r="H423" s="4">
        <f t="shared" si="340"/>
        <v>325</v>
      </c>
      <c r="I423" s="4">
        <f t="shared" si="340"/>
        <v>0</v>
      </c>
      <c r="J423" s="4">
        <f t="shared" si="340"/>
        <v>0</v>
      </c>
      <c r="K423" s="4">
        <f t="shared" si="340"/>
        <v>0</v>
      </c>
      <c r="L423" s="4">
        <f t="shared" si="340"/>
        <v>325</v>
      </c>
      <c r="M423" s="4">
        <f t="shared" si="340"/>
        <v>0</v>
      </c>
      <c r="N423" s="4">
        <f t="shared" si="340"/>
        <v>325</v>
      </c>
      <c r="O423" s="4">
        <f t="shared" si="340"/>
        <v>250</v>
      </c>
      <c r="P423" s="4">
        <f t="shared" si="340"/>
        <v>0</v>
      </c>
      <c r="Q423" s="4">
        <f t="shared" si="340"/>
        <v>250</v>
      </c>
      <c r="R423" s="4">
        <f t="shared" si="340"/>
        <v>0</v>
      </c>
      <c r="S423" s="4">
        <f t="shared" si="340"/>
        <v>250</v>
      </c>
      <c r="T423" s="4">
        <f t="shared" si="340"/>
        <v>0</v>
      </c>
      <c r="U423" s="4">
        <f t="shared" si="340"/>
        <v>250</v>
      </c>
      <c r="V423" s="4">
        <f t="shared" si="340"/>
        <v>250</v>
      </c>
      <c r="W423" s="4">
        <f t="shared" si="340"/>
        <v>0</v>
      </c>
      <c r="X423" s="4">
        <f t="shared" si="340"/>
        <v>250</v>
      </c>
      <c r="Y423" s="4">
        <f t="shared" si="340"/>
        <v>0</v>
      </c>
      <c r="Z423" s="4">
        <f t="shared" si="340"/>
        <v>250</v>
      </c>
      <c r="AA423" s="82"/>
    </row>
    <row r="424" spans="1:27" ht="47.25" hidden="1" outlineLevel="4" x14ac:dyDescent="0.2">
      <c r="A424" s="5" t="s">
        <v>35</v>
      </c>
      <c r="B424" s="5" t="s">
        <v>21</v>
      </c>
      <c r="C424" s="5" t="s">
        <v>100</v>
      </c>
      <c r="D424" s="5"/>
      <c r="E424" s="23" t="s">
        <v>101</v>
      </c>
      <c r="F424" s="4">
        <f t="shared" si="340"/>
        <v>325</v>
      </c>
      <c r="G424" s="4">
        <f t="shared" si="340"/>
        <v>0</v>
      </c>
      <c r="H424" s="4">
        <f t="shared" si="340"/>
        <v>325</v>
      </c>
      <c r="I424" s="4">
        <f t="shared" si="340"/>
        <v>0</v>
      </c>
      <c r="J424" s="4">
        <f t="shared" si="340"/>
        <v>0</v>
      </c>
      <c r="K424" s="4">
        <f t="shared" si="340"/>
        <v>0</v>
      </c>
      <c r="L424" s="4">
        <f t="shared" si="340"/>
        <v>325</v>
      </c>
      <c r="M424" s="4">
        <f t="shared" si="340"/>
        <v>0</v>
      </c>
      <c r="N424" s="4">
        <f t="shared" si="340"/>
        <v>325</v>
      </c>
      <c r="O424" s="4">
        <f t="shared" si="340"/>
        <v>250</v>
      </c>
      <c r="P424" s="4">
        <f t="shared" si="340"/>
        <v>0</v>
      </c>
      <c r="Q424" s="4">
        <f t="shared" si="340"/>
        <v>250</v>
      </c>
      <c r="R424" s="4">
        <f t="shared" si="340"/>
        <v>0</v>
      </c>
      <c r="S424" s="4">
        <f t="shared" si="340"/>
        <v>250</v>
      </c>
      <c r="T424" s="4">
        <f t="shared" si="340"/>
        <v>0</v>
      </c>
      <c r="U424" s="4">
        <f t="shared" si="340"/>
        <v>250</v>
      </c>
      <c r="V424" s="4">
        <f t="shared" si="340"/>
        <v>250</v>
      </c>
      <c r="W424" s="4">
        <f t="shared" si="340"/>
        <v>0</v>
      </c>
      <c r="X424" s="4">
        <f t="shared" si="340"/>
        <v>250</v>
      </c>
      <c r="Y424" s="4">
        <f t="shared" si="340"/>
        <v>0</v>
      </c>
      <c r="Z424" s="4">
        <f t="shared" si="340"/>
        <v>250</v>
      </c>
      <c r="AA424" s="82"/>
    </row>
    <row r="425" spans="1:27" ht="15.75" hidden="1" outlineLevel="5" x14ac:dyDescent="0.2">
      <c r="A425" s="5" t="s">
        <v>35</v>
      </c>
      <c r="B425" s="5" t="s">
        <v>21</v>
      </c>
      <c r="C425" s="5" t="s">
        <v>102</v>
      </c>
      <c r="D425" s="5"/>
      <c r="E425" s="23" t="s">
        <v>103</v>
      </c>
      <c r="F425" s="4">
        <f t="shared" si="340"/>
        <v>325</v>
      </c>
      <c r="G425" s="4">
        <f t="shared" si="340"/>
        <v>0</v>
      </c>
      <c r="H425" s="4">
        <f t="shared" si="340"/>
        <v>325</v>
      </c>
      <c r="I425" s="4">
        <f t="shared" si="340"/>
        <v>0</v>
      </c>
      <c r="J425" s="4">
        <f t="shared" si="340"/>
        <v>0</v>
      </c>
      <c r="K425" s="4">
        <f t="shared" si="340"/>
        <v>0</v>
      </c>
      <c r="L425" s="4">
        <f t="shared" si="340"/>
        <v>325</v>
      </c>
      <c r="M425" s="4">
        <f t="shared" si="340"/>
        <v>0</v>
      </c>
      <c r="N425" s="4">
        <f t="shared" si="340"/>
        <v>325</v>
      </c>
      <c r="O425" s="4">
        <f t="shared" si="340"/>
        <v>250</v>
      </c>
      <c r="P425" s="4">
        <f t="shared" si="340"/>
        <v>0</v>
      </c>
      <c r="Q425" s="4">
        <f t="shared" si="340"/>
        <v>250</v>
      </c>
      <c r="R425" s="4">
        <f t="shared" si="340"/>
        <v>0</v>
      </c>
      <c r="S425" s="4">
        <f t="shared" si="340"/>
        <v>250</v>
      </c>
      <c r="T425" s="4">
        <f t="shared" si="340"/>
        <v>0</v>
      </c>
      <c r="U425" s="4">
        <f t="shared" si="340"/>
        <v>250</v>
      </c>
      <c r="V425" s="4">
        <f t="shared" si="340"/>
        <v>250</v>
      </c>
      <c r="W425" s="4">
        <f t="shared" si="340"/>
        <v>0</v>
      </c>
      <c r="X425" s="4">
        <f t="shared" si="340"/>
        <v>250</v>
      </c>
      <c r="Y425" s="4">
        <f t="shared" si="340"/>
        <v>0</v>
      </c>
      <c r="Z425" s="4">
        <f t="shared" si="340"/>
        <v>250</v>
      </c>
      <c r="AA425" s="82"/>
    </row>
    <row r="426" spans="1:27" ht="31.5" hidden="1" outlineLevel="7" x14ac:dyDescent="0.2">
      <c r="A426" s="13" t="s">
        <v>35</v>
      </c>
      <c r="B426" s="13" t="s">
        <v>21</v>
      </c>
      <c r="C426" s="13" t="s">
        <v>102</v>
      </c>
      <c r="D426" s="13" t="s">
        <v>11</v>
      </c>
      <c r="E426" s="18" t="s">
        <v>12</v>
      </c>
      <c r="F426" s="8">
        <v>325</v>
      </c>
      <c r="G426" s="8"/>
      <c r="H426" s="8">
        <f>SUM(F426:G426)</f>
        <v>325</v>
      </c>
      <c r="I426" s="8"/>
      <c r="J426" s="8"/>
      <c r="K426" s="8"/>
      <c r="L426" s="8">
        <f>SUM(H426:K426)</f>
        <v>325</v>
      </c>
      <c r="M426" s="8"/>
      <c r="N426" s="8">
        <f>SUM(L426:M426)</f>
        <v>325</v>
      </c>
      <c r="O426" s="8">
        <v>250</v>
      </c>
      <c r="P426" s="8"/>
      <c r="Q426" s="8">
        <f>SUM(O426:P426)</f>
        <v>250</v>
      </c>
      <c r="R426" s="8"/>
      <c r="S426" s="8">
        <f>SUM(Q426:R426)</f>
        <v>250</v>
      </c>
      <c r="T426" s="8"/>
      <c r="U426" s="8">
        <f>SUM(S426:T426)</f>
        <v>250</v>
      </c>
      <c r="V426" s="8">
        <v>250</v>
      </c>
      <c r="W426" s="8"/>
      <c r="X426" s="8">
        <f>SUM(V426:W426)</f>
        <v>250</v>
      </c>
      <c r="Y426" s="8"/>
      <c r="Z426" s="8">
        <f>SUM(X426:Y426)</f>
        <v>250</v>
      </c>
      <c r="AA426" s="82"/>
    </row>
    <row r="427" spans="1:27" ht="47.25" hidden="1" outlineLevel="3" x14ac:dyDescent="0.2">
      <c r="A427" s="5" t="s">
        <v>35</v>
      </c>
      <c r="B427" s="5" t="s">
        <v>21</v>
      </c>
      <c r="C427" s="5" t="s">
        <v>54</v>
      </c>
      <c r="D427" s="5"/>
      <c r="E427" s="23" t="s">
        <v>55</v>
      </c>
      <c r="F427" s="4">
        <f>F428</f>
        <v>80</v>
      </c>
      <c r="G427" s="4">
        <f t="shared" ref="G427:W427" si="341">G428</f>
        <v>0</v>
      </c>
      <c r="H427" s="4">
        <f t="shared" si="341"/>
        <v>80</v>
      </c>
      <c r="I427" s="4">
        <f t="shared" si="341"/>
        <v>0</v>
      </c>
      <c r="J427" s="4">
        <f t="shared" si="341"/>
        <v>0</v>
      </c>
      <c r="K427" s="4">
        <f t="shared" si="341"/>
        <v>0</v>
      </c>
      <c r="L427" s="4">
        <f t="shared" si="341"/>
        <v>80</v>
      </c>
      <c r="M427" s="4">
        <f t="shared" si="341"/>
        <v>0</v>
      </c>
      <c r="N427" s="4">
        <f t="shared" si="341"/>
        <v>80</v>
      </c>
      <c r="O427" s="4">
        <f t="shared" si="341"/>
        <v>0</v>
      </c>
      <c r="P427" s="4">
        <f t="shared" si="341"/>
        <v>0</v>
      </c>
      <c r="Q427" s="4"/>
      <c r="R427" s="4">
        <f t="shared" ref="R427:U427" si="342">R428</f>
        <v>0</v>
      </c>
      <c r="S427" s="4">
        <f t="shared" si="342"/>
        <v>0</v>
      </c>
      <c r="T427" s="4">
        <f t="shared" si="342"/>
        <v>0</v>
      </c>
      <c r="U427" s="4">
        <f t="shared" si="342"/>
        <v>0</v>
      </c>
      <c r="V427" s="4">
        <f t="shared" si="341"/>
        <v>0</v>
      </c>
      <c r="W427" s="4">
        <f t="shared" si="341"/>
        <v>0</v>
      </c>
      <c r="X427" s="4"/>
      <c r="Y427" s="4">
        <f t="shared" ref="Y427:Z427" si="343">Y428</f>
        <v>0</v>
      </c>
      <c r="Z427" s="4">
        <f t="shared" si="343"/>
        <v>0</v>
      </c>
      <c r="AA427" s="82"/>
    </row>
    <row r="428" spans="1:27" ht="47.25" hidden="1" outlineLevel="4" x14ac:dyDescent="0.2">
      <c r="A428" s="5" t="s">
        <v>35</v>
      </c>
      <c r="B428" s="5" t="s">
        <v>21</v>
      </c>
      <c r="C428" s="5" t="s">
        <v>113</v>
      </c>
      <c r="D428" s="5"/>
      <c r="E428" s="23" t="s">
        <v>114</v>
      </c>
      <c r="F428" s="4">
        <f>F429+F431</f>
        <v>80</v>
      </c>
      <c r="G428" s="4">
        <f t="shared" ref="G428:W428" si="344">G429+G431</f>
        <v>0</v>
      </c>
      <c r="H428" s="4">
        <f t="shared" si="344"/>
        <v>80</v>
      </c>
      <c r="I428" s="4">
        <f t="shared" si="344"/>
        <v>0</v>
      </c>
      <c r="J428" s="4">
        <f t="shared" si="344"/>
        <v>0</v>
      </c>
      <c r="K428" s="4">
        <f t="shared" si="344"/>
        <v>0</v>
      </c>
      <c r="L428" s="4">
        <f t="shared" si="344"/>
        <v>80</v>
      </c>
      <c r="M428" s="4">
        <f t="shared" si="344"/>
        <v>0</v>
      </c>
      <c r="N428" s="4">
        <f t="shared" si="344"/>
        <v>80</v>
      </c>
      <c r="O428" s="4">
        <f t="shared" si="344"/>
        <v>0</v>
      </c>
      <c r="P428" s="4">
        <f t="shared" si="344"/>
        <v>0</v>
      </c>
      <c r="Q428" s="4"/>
      <c r="R428" s="4">
        <f t="shared" ref="R428:U428" si="345">R429+R431</f>
        <v>0</v>
      </c>
      <c r="S428" s="4">
        <f t="shared" si="345"/>
        <v>0</v>
      </c>
      <c r="T428" s="4">
        <f t="shared" si="345"/>
        <v>0</v>
      </c>
      <c r="U428" s="4">
        <f t="shared" si="345"/>
        <v>0</v>
      </c>
      <c r="V428" s="4">
        <f t="shared" si="344"/>
        <v>0</v>
      </c>
      <c r="W428" s="4">
        <f t="shared" si="344"/>
        <v>0</v>
      </c>
      <c r="X428" s="4"/>
      <c r="Y428" s="4">
        <f t="shared" ref="Y428:Z428" si="346">Y429+Y431</f>
        <v>0</v>
      </c>
      <c r="Z428" s="4">
        <f t="shared" si="346"/>
        <v>0</v>
      </c>
      <c r="AA428" s="82"/>
    </row>
    <row r="429" spans="1:27" ht="15.75" hidden="1" outlineLevel="5" x14ac:dyDescent="0.2">
      <c r="A429" s="5" t="s">
        <v>35</v>
      </c>
      <c r="B429" s="5" t="s">
        <v>21</v>
      </c>
      <c r="C429" s="5" t="s">
        <v>115</v>
      </c>
      <c r="D429" s="5"/>
      <c r="E429" s="23" t="s">
        <v>116</v>
      </c>
      <c r="F429" s="4">
        <f t="shared" ref="F429:Z429" si="347">F430</f>
        <v>30</v>
      </c>
      <c r="G429" s="4">
        <f t="shared" si="347"/>
        <v>0</v>
      </c>
      <c r="H429" s="4">
        <f t="shared" si="347"/>
        <v>30</v>
      </c>
      <c r="I429" s="4">
        <f t="shared" si="347"/>
        <v>0</v>
      </c>
      <c r="J429" s="4">
        <f t="shared" si="347"/>
        <v>0</v>
      </c>
      <c r="K429" s="4">
        <f t="shared" si="347"/>
        <v>0</v>
      </c>
      <c r="L429" s="4">
        <f t="shared" si="347"/>
        <v>30</v>
      </c>
      <c r="M429" s="4">
        <f t="shared" si="347"/>
        <v>0</v>
      </c>
      <c r="N429" s="4">
        <f t="shared" si="347"/>
        <v>30</v>
      </c>
      <c r="O429" s="4">
        <f t="shared" si="347"/>
        <v>0</v>
      </c>
      <c r="P429" s="4">
        <f t="shared" si="347"/>
        <v>0</v>
      </c>
      <c r="Q429" s="4"/>
      <c r="R429" s="4">
        <f t="shared" si="347"/>
        <v>0</v>
      </c>
      <c r="S429" s="4">
        <f t="shared" si="347"/>
        <v>0</v>
      </c>
      <c r="T429" s="4">
        <f t="shared" si="347"/>
        <v>0</v>
      </c>
      <c r="U429" s="4">
        <f t="shared" si="347"/>
        <v>0</v>
      </c>
      <c r="V429" s="4">
        <f t="shared" si="347"/>
        <v>0</v>
      </c>
      <c r="W429" s="4">
        <f t="shared" si="347"/>
        <v>0</v>
      </c>
      <c r="X429" s="4"/>
      <c r="Y429" s="4">
        <f t="shared" si="347"/>
        <v>0</v>
      </c>
      <c r="Z429" s="4">
        <f t="shared" si="347"/>
        <v>0</v>
      </c>
      <c r="AA429" s="82"/>
    </row>
    <row r="430" spans="1:27" ht="31.5" hidden="1" outlineLevel="7" x14ac:dyDescent="0.2">
      <c r="A430" s="13" t="s">
        <v>35</v>
      </c>
      <c r="B430" s="13" t="s">
        <v>21</v>
      </c>
      <c r="C430" s="13" t="s">
        <v>115</v>
      </c>
      <c r="D430" s="13" t="s">
        <v>92</v>
      </c>
      <c r="E430" s="18" t="s">
        <v>93</v>
      </c>
      <c r="F430" s="8">
        <v>30</v>
      </c>
      <c r="G430" s="8"/>
      <c r="H430" s="8">
        <f>SUM(F430:G430)</f>
        <v>30</v>
      </c>
      <c r="I430" s="8"/>
      <c r="J430" s="8"/>
      <c r="K430" s="8"/>
      <c r="L430" s="8">
        <f>SUM(H430:K430)</f>
        <v>30</v>
      </c>
      <c r="M430" s="8"/>
      <c r="N430" s="8">
        <f>SUM(L430:M430)</f>
        <v>30</v>
      </c>
      <c r="O430" s="8"/>
      <c r="P430" s="8"/>
      <c r="Q430" s="8"/>
      <c r="R430" s="8"/>
      <c r="S430" s="8">
        <f>SUM(Q430:R430)</f>
        <v>0</v>
      </c>
      <c r="T430" s="8"/>
      <c r="U430" s="8">
        <f>SUM(S430:T430)</f>
        <v>0</v>
      </c>
      <c r="V430" s="8"/>
      <c r="W430" s="8"/>
      <c r="X430" s="8"/>
      <c r="Y430" s="8"/>
      <c r="Z430" s="8">
        <f>SUM(X430:Y430)</f>
        <v>0</v>
      </c>
      <c r="AA430" s="82"/>
    </row>
    <row r="431" spans="1:27" ht="15.75" hidden="1" outlineLevel="5" x14ac:dyDescent="0.2">
      <c r="A431" s="5" t="s">
        <v>35</v>
      </c>
      <c r="B431" s="5" t="s">
        <v>21</v>
      </c>
      <c r="C431" s="5" t="s">
        <v>295</v>
      </c>
      <c r="D431" s="5"/>
      <c r="E431" s="23" t="s">
        <v>296</v>
      </c>
      <c r="F431" s="4">
        <f t="shared" ref="F431:Z431" si="348">F432</f>
        <v>50</v>
      </c>
      <c r="G431" s="4">
        <f t="shared" si="348"/>
        <v>0</v>
      </c>
      <c r="H431" s="4">
        <f t="shared" si="348"/>
        <v>50</v>
      </c>
      <c r="I431" s="4">
        <f t="shared" si="348"/>
        <v>0</v>
      </c>
      <c r="J431" s="4">
        <f t="shared" si="348"/>
        <v>0</v>
      </c>
      <c r="K431" s="4">
        <f t="shared" si="348"/>
        <v>0</v>
      </c>
      <c r="L431" s="4">
        <f t="shared" si="348"/>
        <v>50</v>
      </c>
      <c r="M431" s="4">
        <f t="shared" si="348"/>
        <v>0</v>
      </c>
      <c r="N431" s="4">
        <f t="shared" si="348"/>
        <v>50</v>
      </c>
      <c r="O431" s="4">
        <f t="shared" si="348"/>
        <v>0</v>
      </c>
      <c r="P431" s="4">
        <f t="shared" si="348"/>
        <v>0</v>
      </c>
      <c r="Q431" s="4"/>
      <c r="R431" s="4">
        <f t="shared" si="348"/>
        <v>0</v>
      </c>
      <c r="S431" s="4">
        <f t="shared" si="348"/>
        <v>0</v>
      </c>
      <c r="T431" s="4">
        <f t="shared" si="348"/>
        <v>0</v>
      </c>
      <c r="U431" s="4">
        <f t="shared" si="348"/>
        <v>0</v>
      </c>
      <c r="V431" s="4">
        <f t="shared" si="348"/>
        <v>0</v>
      </c>
      <c r="W431" s="4">
        <f t="shared" si="348"/>
        <v>0</v>
      </c>
      <c r="X431" s="4"/>
      <c r="Y431" s="4">
        <f t="shared" si="348"/>
        <v>0</v>
      </c>
      <c r="Z431" s="4">
        <f t="shared" si="348"/>
        <v>0</v>
      </c>
      <c r="AA431" s="82"/>
    </row>
    <row r="432" spans="1:27" ht="31.5" hidden="1" outlineLevel="7" x14ac:dyDescent="0.2">
      <c r="A432" s="13" t="s">
        <v>35</v>
      </c>
      <c r="B432" s="13" t="s">
        <v>21</v>
      </c>
      <c r="C432" s="13" t="s">
        <v>295</v>
      </c>
      <c r="D432" s="13" t="s">
        <v>92</v>
      </c>
      <c r="E432" s="18" t="s">
        <v>93</v>
      </c>
      <c r="F432" s="8">
        <v>50</v>
      </c>
      <c r="G432" s="8"/>
      <c r="H432" s="8">
        <f>SUM(F432:G432)</f>
        <v>50</v>
      </c>
      <c r="I432" s="8"/>
      <c r="J432" s="8"/>
      <c r="K432" s="8"/>
      <c r="L432" s="8">
        <f>SUM(H432:K432)</f>
        <v>50</v>
      </c>
      <c r="M432" s="8"/>
      <c r="N432" s="8">
        <f>SUM(L432:M432)</f>
        <v>50</v>
      </c>
      <c r="O432" s="8"/>
      <c r="P432" s="8"/>
      <c r="Q432" s="8"/>
      <c r="R432" s="8"/>
      <c r="S432" s="8">
        <f>SUM(Q432:R432)</f>
        <v>0</v>
      </c>
      <c r="T432" s="8"/>
      <c r="U432" s="8">
        <f>SUM(S432:T432)</f>
        <v>0</v>
      </c>
      <c r="V432" s="8"/>
      <c r="W432" s="8"/>
      <c r="X432" s="8"/>
      <c r="Y432" s="8"/>
      <c r="Z432" s="8">
        <f>SUM(X432:Y432)</f>
        <v>0</v>
      </c>
      <c r="AA432" s="82"/>
    </row>
    <row r="433" spans="1:27" ht="15.75" hidden="1" outlineLevel="1" x14ac:dyDescent="0.2">
      <c r="A433" s="5" t="s">
        <v>35</v>
      </c>
      <c r="B433" s="5" t="s">
        <v>297</v>
      </c>
      <c r="C433" s="5"/>
      <c r="D433" s="5"/>
      <c r="E433" s="23" t="s">
        <v>298</v>
      </c>
      <c r="F433" s="4">
        <f t="shared" ref="F433:Z436" si="349">F434</f>
        <v>11876.4</v>
      </c>
      <c r="G433" s="4">
        <f t="shared" si="349"/>
        <v>0</v>
      </c>
      <c r="H433" s="4">
        <f t="shared" si="349"/>
        <v>11876.4</v>
      </c>
      <c r="I433" s="4">
        <f t="shared" si="349"/>
        <v>0</v>
      </c>
      <c r="J433" s="4">
        <f t="shared" si="349"/>
        <v>0</v>
      </c>
      <c r="K433" s="4">
        <f t="shared" si="349"/>
        <v>0</v>
      </c>
      <c r="L433" s="4">
        <f t="shared" si="349"/>
        <v>11876.4</v>
      </c>
      <c r="M433" s="4">
        <f t="shared" si="349"/>
        <v>0</v>
      </c>
      <c r="N433" s="4">
        <f t="shared" si="349"/>
        <v>11876.4</v>
      </c>
      <c r="O433" s="4">
        <f t="shared" si="349"/>
        <v>10690</v>
      </c>
      <c r="P433" s="4">
        <f t="shared" si="349"/>
        <v>0</v>
      </c>
      <c r="Q433" s="4">
        <f t="shared" si="349"/>
        <v>10690</v>
      </c>
      <c r="R433" s="4">
        <f t="shared" si="349"/>
        <v>0</v>
      </c>
      <c r="S433" s="4">
        <f t="shared" si="349"/>
        <v>10690</v>
      </c>
      <c r="T433" s="4">
        <f t="shared" si="349"/>
        <v>0</v>
      </c>
      <c r="U433" s="4">
        <f t="shared" si="349"/>
        <v>10690</v>
      </c>
      <c r="V433" s="4">
        <f t="shared" si="349"/>
        <v>10690</v>
      </c>
      <c r="W433" s="4">
        <f t="shared" si="349"/>
        <v>0</v>
      </c>
      <c r="X433" s="4">
        <f t="shared" si="349"/>
        <v>10690</v>
      </c>
      <c r="Y433" s="4">
        <f t="shared" si="349"/>
        <v>0</v>
      </c>
      <c r="Z433" s="4">
        <f t="shared" si="349"/>
        <v>10690</v>
      </c>
      <c r="AA433" s="82"/>
    </row>
    <row r="434" spans="1:27" ht="31.5" hidden="1" outlineLevel="2" x14ac:dyDescent="0.2">
      <c r="A434" s="5" t="s">
        <v>35</v>
      </c>
      <c r="B434" s="5" t="s">
        <v>297</v>
      </c>
      <c r="C434" s="5" t="s">
        <v>52</v>
      </c>
      <c r="D434" s="5"/>
      <c r="E434" s="23" t="s">
        <v>53</v>
      </c>
      <c r="F434" s="4">
        <f t="shared" si="349"/>
        <v>11876.4</v>
      </c>
      <c r="G434" s="4">
        <f t="shared" si="349"/>
        <v>0</v>
      </c>
      <c r="H434" s="4">
        <f t="shared" si="349"/>
        <v>11876.4</v>
      </c>
      <c r="I434" s="4">
        <f t="shared" si="349"/>
        <v>0</v>
      </c>
      <c r="J434" s="4">
        <f t="shared" si="349"/>
        <v>0</v>
      </c>
      <c r="K434" s="4">
        <f t="shared" si="349"/>
        <v>0</v>
      </c>
      <c r="L434" s="4">
        <f t="shared" si="349"/>
        <v>11876.4</v>
      </c>
      <c r="M434" s="4">
        <f t="shared" si="349"/>
        <v>0</v>
      </c>
      <c r="N434" s="4">
        <f t="shared" si="349"/>
        <v>11876.4</v>
      </c>
      <c r="O434" s="4">
        <f t="shared" si="349"/>
        <v>10690</v>
      </c>
      <c r="P434" s="4">
        <f t="shared" si="349"/>
        <v>0</v>
      </c>
      <c r="Q434" s="4">
        <f t="shared" si="349"/>
        <v>10690</v>
      </c>
      <c r="R434" s="4">
        <f t="shared" si="349"/>
        <v>0</v>
      </c>
      <c r="S434" s="4">
        <f t="shared" si="349"/>
        <v>10690</v>
      </c>
      <c r="T434" s="4">
        <f t="shared" si="349"/>
        <v>0</v>
      </c>
      <c r="U434" s="4">
        <f t="shared" si="349"/>
        <v>10690</v>
      </c>
      <c r="V434" s="4">
        <f t="shared" si="349"/>
        <v>10690</v>
      </c>
      <c r="W434" s="4">
        <f t="shared" si="349"/>
        <v>0</v>
      </c>
      <c r="X434" s="4">
        <f t="shared" si="349"/>
        <v>10690</v>
      </c>
      <c r="Y434" s="4">
        <f t="shared" si="349"/>
        <v>0</v>
      </c>
      <c r="Z434" s="4">
        <f t="shared" si="349"/>
        <v>10690</v>
      </c>
      <c r="AA434" s="82"/>
    </row>
    <row r="435" spans="1:27" ht="47.25" hidden="1" outlineLevel="3" x14ac:dyDescent="0.2">
      <c r="A435" s="5" t="s">
        <v>35</v>
      </c>
      <c r="B435" s="5" t="s">
        <v>297</v>
      </c>
      <c r="C435" s="5" t="s">
        <v>54</v>
      </c>
      <c r="D435" s="5"/>
      <c r="E435" s="23" t="s">
        <v>55</v>
      </c>
      <c r="F435" s="4">
        <f t="shared" si="349"/>
        <v>11876.4</v>
      </c>
      <c r="G435" s="4">
        <f t="shared" si="349"/>
        <v>0</v>
      </c>
      <c r="H435" s="4">
        <f t="shared" si="349"/>
        <v>11876.4</v>
      </c>
      <c r="I435" s="4">
        <f t="shared" si="349"/>
        <v>0</v>
      </c>
      <c r="J435" s="4">
        <f t="shared" si="349"/>
        <v>0</v>
      </c>
      <c r="K435" s="4">
        <f t="shared" si="349"/>
        <v>0</v>
      </c>
      <c r="L435" s="4">
        <f t="shared" si="349"/>
        <v>11876.4</v>
      </c>
      <c r="M435" s="4">
        <f t="shared" si="349"/>
        <v>0</v>
      </c>
      <c r="N435" s="4">
        <f t="shared" si="349"/>
        <v>11876.4</v>
      </c>
      <c r="O435" s="4">
        <f t="shared" si="349"/>
        <v>10690</v>
      </c>
      <c r="P435" s="4">
        <f t="shared" si="349"/>
        <v>0</v>
      </c>
      <c r="Q435" s="4">
        <f t="shared" si="349"/>
        <v>10690</v>
      </c>
      <c r="R435" s="4">
        <f t="shared" si="349"/>
        <v>0</v>
      </c>
      <c r="S435" s="4">
        <f t="shared" si="349"/>
        <v>10690</v>
      </c>
      <c r="T435" s="4">
        <f t="shared" si="349"/>
        <v>0</v>
      </c>
      <c r="U435" s="4">
        <f t="shared" si="349"/>
        <v>10690</v>
      </c>
      <c r="V435" s="4">
        <f t="shared" si="349"/>
        <v>10690</v>
      </c>
      <c r="W435" s="4">
        <f t="shared" si="349"/>
        <v>0</v>
      </c>
      <c r="X435" s="4">
        <f t="shared" si="349"/>
        <v>10690</v>
      </c>
      <c r="Y435" s="4">
        <f t="shared" si="349"/>
        <v>0</v>
      </c>
      <c r="Z435" s="4">
        <f t="shared" si="349"/>
        <v>10690</v>
      </c>
      <c r="AA435" s="82"/>
    </row>
    <row r="436" spans="1:27" ht="47.25" hidden="1" outlineLevel="4" x14ac:dyDescent="0.2">
      <c r="A436" s="5" t="s">
        <v>35</v>
      </c>
      <c r="B436" s="5" t="s">
        <v>297</v>
      </c>
      <c r="C436" s="5" t="s">
        <v>113</v>
      </c>
      <c r="D436" s="5"/>
      <c r="E436" s="23" t="s">
        <v>114</v>
      </c>
      <c r="F436" s="4">
        <f>F437</f>
        <v>11876.4</v>
      </c>
      <c r="G436" s="4">
        <f t="shared" si="349"/>
        <v>0</v>
      </c>
      <c r="H436" s="4">
        <f t="shared" si="349"/>
        <v>11876.4</v>
      </c>
      <c r="I436" s="4">
        <f t="shared" si="349"/>
        <v>0</v>
      </c>
      <c r="J436" s="4">
        <f t="shared" si="349"/>
        <v>0</v>
      </c>
      <c r="K436" s="4">
        <f t="shared" si="349"/>
        <v>0</v>
      </c>
      <c r="L436" s="4">
        <f t="shared" si="349"/>
        <v>11876.4</v>
      </c>
      <c r="M436" s="4">
        <f t="shared" si="349"/>
        <v>0</v>
      </c>
      <c r="N436" s="4">
        <f t="shared" si="349"/>
        <v>11876.4</v>
      </c>
      <c r="O436" s="4">
        <f t="shared" si="349"/>
        <v>10690</v>
      </c>
      <c r="P436" s="4">
        <f t="shared" si="349"/>
        <v>0</v>
      </c>
      <c r="Q436" s="4">
        <f t="shared" si="349"/>
        <v>10690</v>
      </c>
      <c r="R436" s="4">
        <f t="shared" si="349"/>
        <v>0</v>
      </c>
      <c r="S436" s="4">
        <f t="shared" si="349"/>
        <v>10690</v>
      </c>
      <c r="T436" s="4">
        <f t="shared" si="349"/>
        <v>0</v>
      </c>
      <c r="U436" s="4">
        <f t="shared" si="349"/>
        <v>10690</v>
      </c>
      <c r="V436" s="4">
        <f t="shared" si="349"/>
        <v>10690</v>
      </c>
      <c r="W436" s="4">
        <f t="shared" si="349"/>
        <v>0</v>
      </c>
      <c r="X436" s="4">
        <f t="shared" si="349"/>
        <v>10690</v>
      </c>
      <c r="Y436" s="4">
        <f t="shared" si="349"/>
        <v>0</v>
      </c>
      <c r="Z436" s="4">
        <f t="shared" si="349"/>
        <v>10690</v>
      </c>
      <c r="AA436" s="82"/>
    </row>
    <row r="437" spans="1:27" ht="15.75" hidden="1" outlineLevel="5" x14ac:dyDescent="0.2">
      <c r="A437" s="5" t="s">
        <v>35</v>
      </c>
      <c r="B437" s="5" t="s">
        <v>297</v>
      </c>
      <c r="C437" s="5" t="s">
        <v>295</v>
      </c>
      <c r="D437" s="5"/>
      <c r="E437" s="23" t="s">
        <v>296</v>
      </c>
      <c r="F437" s="4">
        <f t="shared" ref="F437:Z437" si="350">F438</f>
        <v>11876.4</v>
      </c>
      <c r="G437" s="4">
        <f t="shared" si="350"/>
        <v>0</v>
      </c>
      <c r="H437" s="4">
        <f t="shared" si="350"/>
        <v>11876.4</v>
      </c>
      <c r="I437" s="4">
        <f t="shared" si="350"/>
        <v>0</v>
      </c>
      <c r="J437" s="4">
        <f t="shared" si="350"/>
        <v>0</v>
      </c>
      <c r="K437" s="4">
        <f t="shared" si="350"/>
        <v>0</v>
      </c>
      <c r="L437" s="4">
        <f t="shared" si="350"/>
        <v>11876.4</v>
      </c>
      <c r="M437" s="4">
        <f t="shared" si="350"/>
        <v>0</v>
      </c>
      <c r="N437" s="4">
        <f t="shared" si="350"/>
        <v>11876.4</v>
      </c>
      <c r="O437" s="4">
        <f t="shared" si="350"/>
        <v>10690</v>
      </c>
      <c r="P437" s="4">
        <f t="shared" si="350"/>
        <v>0</v>
      </c>
      <c r="Q437" s="4">
        <f t="shared" si="350"/>
        <v>10690</v>
      </c>
      <c r="R437" s="4">
        <f t="shared" si="350"/>
        <v>0</v>
      </c>
      <c r="S437" s="4">
        <f t="shared" si="350"/>
        <v>10690</v>
      </c>
      <c r="T437" s="4">
        <f t="shared" si="350"/>
        <v>0</v>
      </c>
      <c r="U437" s="4">
        <f t="shared" si="350"/>
        <v>10690</v>
      </c>
      <c r="V437" s="4">
        <f t="shared" si="350"/>
        <v>10690</v>
      </c>
      <c r="W437" s="4">
        <f t="shared" si="350"/>
        <v>0</v>
      </c>
      <c r="X437" s="4">
        <f t="shared" si="350"/>
        <v>10690</v>
      </c>
      <c r="Y437" s="4">
        <f t="shared" si="350"/>
        <v>0</v>
      </c>
      <c r="Z437" s="4">
        <f t="shared" si="350"/>
        <v>10690</v>
      </c>
      <c r="AA437" s="82"/>
    </row>
    <row r="438" spans="1:27" ht="31.5" hidden="1" outlineLevel="7" x14ac:dyDescent="0.2">
      <c r="A438" s="13" t="s">
        <v>35</v>
      </c>
      <c r="B438" s="13" t="s">
        <v>297</v>
      </c>
      <c r="C438" s="13" t="s">
        <v>295</v>
      </c>
      <c r="D438" s="13" t="s">
        <v>92</v>
      </c>
      <c r="E438" s="18" t="s">
        <v>93</v>
      </c>
      <c r="F438" s="8">
        <v>11876.4</v>
      </c>
      <c r="G438" s="8"/>
      <c r="H438" s="8">
        <f>SUM(F438:G438)</f>
        <v>11876.4</v>
      </c>
      <c r="I438" s="8"/>
      <c r="J438" s="8"/>
      <c r="K438" s="8"/>
      <c r="L438" s="8">
        <f>SUM(H438:K438)</f>
        <v>11876.4</v>
      </c>
      <c r="M438" s="8"/>
      <c r="N438" s="8">
        <f>SUM(L438:M438)</f>
        <v>11876.4</v>
      </c>
      <c r="O438" s="8">
        <v>10690</v>
      </c>
      <c r="P438" s="8"/>
      <c r="Q438" s="8">
        <f>SUM(O438:P438)</f>
        <v>10690</v>
      </c>
      <c r="R438" s="8"/>
      <c r="S438" s="8">
        <f>SUM(Q438:R438)</f>
        <v>10690</v>
      </c>
      <c r="T438" s="8"/>
      <c r="U438" s="8">
        <f>SUM(S438:T438)</f>
        <v>10690</v>
      </c>
      <c r="V438" s="8">
        <v>10690</v>
      </c>
      <c r="W438" s="8"/>
      <c r="X438" s="8">
        <f>SUM(V438:W438)</f>
        <v>10690</v>
      </c>
      <c r="Y438" s="8"/>
      <c r="Z438" s="8">
        <f>SUM(X438:Y438)</f>
        <v>10690</v>
      </c>
      <c r="AA438" s="82"/>
    </row>
    <row r="439" spans="1:27" s="109" customFormat="1" ht="15.75" hidden="1" outlineLevel="7" x14ac:dyDescent="0.2">
      <c r="A439" s="5" t="s">
        <v>35</v>
      </c>
      <c r="B439" s="5" t="s">
        <v>568</v>
      </c>
      <c r="C439" s="5"/>
      <c r="D439" s="5"/>
      <c r="E439" s="23" t="s">
        <v>551</v>
      </c>
      <c r="F439" s="4">
        <f>F440</f>
        <v>150</v>
      </c>
      <c r="G439" s="4">
        <f>G440</f>
        <v>0</v>
      </c>
      <c r="H439" s="4">
        <f t="shared" ref="H439:Z439" si="351">H440</f>
        <v>150</v>
      </c>
      <c r="I439" s="4">
        <f t="shared" si="351"/>
        <v>0</v>
      </c>
      <c r="J439" s="4">
        <f t="shared" si="351"/>
        <v>0</v>
      </c>
      <c r="K439" s="4">
        <f>K440</f>
        <v>0</v>
      </c>
      <c r="L439" s="4">
        <f t="shared" si="351"/>
        <v>150</v>
      </c>
      <c r="M439" s="4">
        <f>M440</f>
        <v>0</v>
      </c>
      <c r="N439" s="4">
        <f t="shared" si="351"/>
        <v>150</v>
      </c>
      <c r="O439" s="4">
        <f t="shared" si="351"/>
        <v>150</v>
      </c>
      <c r="P439" s="4">
        <f t="shared" si="351"/>
        <v>0</v>
      </c>
      <c r="Q439" s="4">
        <f t="shared" si="351"/>
        <v>150</v>
      </c>
      <c r="R439" s="4">
        <f>R440</f>
        <v>0</v>
      </c>
      <c r="S439" s="4">
        <f t="shared" si="351"/>
        <v>150</v>
      </c>
      <c r="T439" s="4">
        <f>T440</f>
        <v>0</v>
      </c>
      <c r="U439" s="4">
        <f t="shared" si="351"/>
        <v>150</v>
      </c>
      <c r="V439" s="4">
        <f t="shared" si="351"/>
        <v>150</v>
      </c>
      <c r="W439" s="4">
        <f t="shared" si="351"/>
        <v>0</v>
      </c>
      <c r="X439" s="4">
        <f t="shared" si="351"/>
        <v>150</v>
      </c>
      <c r="Y439" s="4">
        <f>Y440</f>
        <v>0</v>
      </c>
      <c r="Z439" s="4">
        <f t="shared" si="351"/>
        <v>150</v>
      </c>
      <c r="AA439" s="82"/>
    </row>
    <row r="440" spans="1:27" ht="15.75" hidden="1" outlineLevel="1" x14ac:dyDescent="0.2">
      <c r="A440" s="5" t="s">
        <v>35</v>
      </c>
      <c r="B440" s="5" t="s">
        <v>299</v>
      </c>
      <c r="C440" s="5"/>
      <c r="D440" s="5"/>
      <c r="E440" s="23" t="s">
        <v>300</v>
      </c>
      <c r="F440" s="4">
        <f t="shared" ref="F440:Z444" si="352">F441</f>
        <v>150</v>
      </c>
      <c r="G440" s="4">
        <f t="shared" si="352"/>
        <v>0</v>
      </c>
      <c r="H440" s="4">
        <f t="shared" si="352"/>
        <v>150</v>
      </c>
      <c r="I440" s="4">
        <f t="shared" si="352"/>
        <v>0</v>
      </c>
      <c r="J440" s="4">
        <f t="shared" si="352"/>
        <v>0</v>
      </c>
      <c r="K440" s="4">
        <f t="shared" si="352"/>
        <v>0</v>
      </c>
      <c r="L440" s="4">
        <f t="shared" si="352"/>
        <v>150</v>
      </c>
      <c r="M440" s="4">
        <f t="shared" si="352"/>
        <v>0</v>
      </c>
      <c r="N440" s="4">
        <f t="shared" si="352"/>
        <v>150</v>
      </c>
      <c r="O440" s="4">
        <f t="shared" si="352"/>
        <v>150</v>
      </c>
      <c r="P440" s="4">
        <f t="shared" si="352"/>
        <v>0</v>
      </c>
      <c r="Q440" s="4">
        <f t="shared" si="352"/>
        <v>150</v>
      </c>
      <c r="R440" s="4">
        <f t="shared" si="352"/>
        <v>0</v>
      </c>
      <c r="S440" s="4">
        <f t="shared" si="352"/>
        <v>150</v>
      </c>
      <c r="T440" s="4">
        <f t="shared" si="352"/>
        <v>0</v>
      </c>
      <c r="U440" s="4">
        <f t="shared" si="352"/>
        <v>150</v>
      </c>
      <c r="V440" s="4">
        <f t="shared" si="352"/>
        <v>150</v>
      </c>
      <c r="W440" s="4">
        <f t="shared" si="352"/>
        <v>0</v>
      </c>
      <c r="X440" s="4">
        <f t="shared" si="352"/>
        <v>150</v>
      </c>
      <c r="Y440" s="4">
        <f t="shared" si="352"/>
        <v>0</v>
      </c>
      <c r="Z440" s="4">
        <f t="shared" si="352"/>
        <v>150</v>
      </c>
      <c r="AA440" s="82"/>
    </row>
    <row r="441" spans="1:27" ht="31.5" hidden="1" outlineLevel="2" x14ac:dyDescent="0.2">
      <c r="A441" s="5" t="s">
        <v>35</v>
      </c>
      <c r="B441" s="5" t="s">
        <v>299</v>
      </c>
      <c r="C441" s="5" t="s">
        <v>205</v>
      </c>
      <c r="D441" s="5"/>
      <c r="E441" s="23" t="s">
        <v>206</v>
      </c>
      <c r="F441" s="4">
        <f t="shared" si="352"/>
        <v>150</v>
      </c>
      <c r="G441" s="4">
        <f t="shared" si="352"/>
        <v>0</v>
      </c>
      <c r="H441" s="4">
        <f t="shared" si="352"/>
        <v>150</v>
      </c>
      <c r="I441" s="4">
        <f t="shared" si="352"/>
        <v>0</v>
      </c>
      <c r="J441" s="4">
        <f t="shared" si="352"/>
        <v>0</v>
      </c>
      <c r="K441" s="4">
        <f t="shared" si="352"/>
        <v>0</v>
      </c>
      <c r="L441" s="4">
        <f t="shared" si="352"/>
        <v>150</v>
      </c>
      <c r="M441" s="4">
        <f t="shared" si="352"/>
        <v>0</v>
      </c>
      <c r="N441" s="4">
        <f t="shared" si="352"/>
        <v>150</v>
      </c>
      <c r="O441" s="4">
        <f t="shared" si="352"/>
        <v>150</v>
      </c>
      <c r="P441" s="4">
        <f t="shared" si="352"/>
        <v>0</v>
      </c>
      <c r="Q441" s="4">
        <f t="shared" si="352"/>
        <v>150</v>
      </c>
      <c r="R441" s="4">
        <f t="shared" si="352"/>
        <v>0</v>
      </c>
      <c r="S441" s="4">
        <f t="shared" si="352"/>
        <v>150</v>
      </c>
      <c r="T441" s="4">
        <f t="shared" si="352"/>
        <v>0</v>
      </c>
      <c r="U441" s="4">
        <f t="shared" si="352"/>
        <v>150</v>
      </c>
      <c r="V441" s="4">
        <f t="shared" si="352"/>
        <v>150</v>
      </c>
      <c r="W441" s="4">
        <f t="shared" si="352"/>
        <v>0</v>
      </c>
      <c r="X441" s="4">
        <f t="shared" si="352"/>
        <v>150</v>
      </c>
      <c r="Y441" s="4">
        <f t="shared" si="352"/>
        <v>0</v>
      </c>
      <c r="Z441" s="4">
        <f t="shared" si="352"/>
        <v>150</v>
      </c>
      <c r="AA441" s="82"/>
    </row>
    <row r="442" spans="1:27" ht="31.5" hidden="1" outlineLevel="3" x14ac:dyDescent="0.2">
      <c r="A442" s="5" t="s">
        <v>35</v>
      </c>
      <c r="B442" s="5" t="s">
        <v>299</v>
      </c>
      <c r="C442" s="5" t="s">
        <v>301</v>
      </c>
      <c r="D442" s="5"/>
      <c r="E442" s="23" t="s">
        <v>302</v>
      </c>
      <c r="F442" s="4">
        <f t="shared" si="352"/>
        <v>150</v>
      </c>
      <c r="G442" s="4">
        <f t="shared" si="352"/>
        <v>0</v>
      </c>
      <c r="H442" s="4">
        <f t="shared" si="352"/>
        <v>150</v>
      </c>
      <c r="I442" s="4">
        <f t="shared" si="352"/>
        <v>0</v>
      </c>
      <c r="J442" s="4">
        <f t="shared" si="352"/>
        <v>0</v>
      </c>
      <c r="K442" s="4">
        <f t="shared" si="352"/>
        <v>0</v>
      </c>
      <c r="L442" s="4">
        <f t="shared" si="352"/>
        <v>150</v>
      </c>
      <c r="M442" s="4">
        <f t="shared" si="352"/>
        <v>0</v>
      </c>
      <c r="N442" s="4">
        <f t="shared" si="352"/>
        <v>150</v>
      </c>
      <c r="O442" s="4">
        <f t="shared" si="352"/>
        <v>150</v>
      </c>
      <c r="P442" s="4">
        <f t="shared" si="352"/>
        <v>0</v>
      </c>
      <c r="Q442" s="4">
        <f t="shared" si="352"/>
        <v>150</v>
      </c>
      <c r="R442" s="4">
        <f t="shared" si="352"/>
        <v>0</v>
      </c>
      <c r="S442" s="4">
        <f t="shared" si="352"/>
        <v>150</v>
      </c>
      <c r="T442" s="4">
        <f t="shared" si="352"/>
        <v>0</v>
      </c>
      <c r="U442" s="4">
        <f t="shared" si="352"/>
        <v>150</v>
      </c>
      <c r="V442" s="4">
        <f t="shared" si="352"/>
        <v>150</v>
      </c>
      <c r="W442" s="4">
        <f t="shared" si="352"/>
        <v>0</v>
      </c>
      <c r="X442" s="4">
        <f t="shared" si="352"/>
        <v>150</v>
      </c>
      <c r="Y442" s="4">
        <f t="shared" si="352"/>
        <v>0</v>
      </c>
      <c r="Z442" s="4">
        <f t="shared" si="352"/>
        <v>150</v>
      </c>
      <c r="AA442" s="82"/>
    </row>
    <row r="443" spans="1:27" ht="31.5" hidden="1" outlineLevel="4" x14ac:dyDescent="0.2">
      <c r="A443" s="5" t="s">
        <v>35</v>
      </c>
      <c r="B443" s="5" t="s">
        <v>299</v>
      </c>
      <c r="C443" s="5" t="s">
        <v>303</v>
      </c>
      <c r="D443" s="5"/>
      <c r="E443" s="23" t="s">
        <v>613</v>
      </c>
      <c r="F443" s="4">
        <f t="shared" si="352"/>
        <v>150</v>
      </c>
      <c r="G443" s="4">
        <f t="shared" si="352"/>
        <v>0</v>
      </c>
      <c r="H443" s="4">
        <f t="shared" si="352"/>
        <v>150</v>
      </c>
      <c r="I443" s="4">
        <f t="shared" si="352"/>
        <v>0</v>
      </c>
      <c r="J443" s="4">
        <f t="shared" si="352"/>
        <v>0</v>
      </c>
      <c r="K443" s="4">
        <f t="shared" si="352"/>
        <v>0</v>
      </c>
      <c r="L443" s="4">
        <f t="shared" si="352"/>
        <v>150</v>
      </c>
      <c r="M443" s="4">
        <f t="shared" si="352"/>
        <v>0</v>
      </c>
      <c r="N443" s="4">
        <f t="shared" si="352"/>
        <v>150</v>
      </c>
      <c r="O443" s="4">
        <f t="shared" si="352"/>
        <v>150</v>
      </c>
      <c r="P443" s="4">
        <f t="shared" si="352"/>
        <v>0</v>
      </c>
      <c r="Q443" s="4">
        <f t="shared" si="352"/>
        <v>150</v>
      </c>
      <c r="R443" s="4">
        <f t="shared" si="352"/>
        <v>0</v>
      </c>
      <c r="S443" s="4">
        <f t="shared" si="352"/>
        <v>150</v>
      </c>
      <c r="T443" s="4">
        <f t="shared" si="352"/>
        <v>0</v>
      </c>
      <c r="U443" s="4">
        <f t="shared" si="352"/>
        <v>150</v>
      </c>
      <c r="V443" s="4">
        <f t="shared" si="352"/>
        <v>150</v>
      </c>
      <c r="W443" s="4">
        <f t="shared" si="352"/>
        <v>0</v>
      </c>
      <c r="X443" s="4">
        <f t="shared" si="352"/>
        <v>150</v>
      </c>
      <c r="Y443" s="4">
        <f t="shared" si="352"/>
        <v>0</v>
      </c>
      <c r="Z443" s="4">
        <f t="shared" si="352"/>
        <v>150</v>
      </c>
      <c r="AA443" s="82"/>
    </row>
    <row r="444" spans="1:27" ht="31.5" hidden="1" outlineLevel="5" x14ac:dyDescent="0.2">
      <c r="A444" s="5" t="s">
        <v>35</v>
      </c>
      <c r="B444" s="5" t="s">
        <v>299</v>
      </c>
      <c r="C444" s="5" t="s">
        <v>304</v>
      </c>
      <c r="D444" s="5"/>
      <c r="E444" s="23" t="s">
        <v>14</v>
      </c>
      <c r="F444" s="4">
        <f t="shared" si="352"/>
        <v>150</v>
      </c>
      <c r="G444" s="4">
        <f t="shared" si="352"/>
        <v>0</v>
      </c>
      <c r="H444" s="4">
        <f t="shared" si="352"/>
        <v>150</v>
      </c>
      <c r="I444" s="4">
        <f t="shared" si="352"/>
        <v>0</v>
      </c>
      <c r="J444" s="4">
        <f t="shared" si="352"/>
        <v>0</v>
      </c>
      <c r="K444" s="4">
        <f t="shared" si="352"/>
        <v>0</v>
      </c>
      <c r="L444" s="4">
        <f t="shared" si="352"/>
        <v>150</v>
      </c>
      <c r="M444" s="4">
        <f t="shared" si="352"/>
        <v>0</v>
      </c>
      <c r="N444" s="4">
        <f t="shared" si="352"/>
        <v>150</v>
      </c>
      <c r="O444" s="4">
        <f t="shared" si="352"/>
        <v>150</v>
      </c>
      <c r="P444" s="4">
        <f t="shared" si="352"/>
        <v>0</v>
      </c>
      <c r="Q444" s="4">
        <f t="shared" si="352"/>
        <v>150</v>
      </c>
      <c r="R444" s="4">
        <f t="shared" si="352"/>
        <v>0</v>
      </c>
      <c r="S444" s="4">
        <f t="shared" si="352"/>
        <v>150</v>
      </c>
      <c r="T444" s="4">
        <f t="shared" si="352"/>
        <v>0</v>
      </c>
      <c r="U444" s="4">
        <f t="shared" si="352"/>
        <v>150</v>
      </c>
      <c r="V444" s="4">
        <f t="shared" si="352"/>
        <v>150</v>
      </c>
      <c r="W444" s="4">
        <f t="shared" si="352"/>
        <v>0</v>
      </c>
      <c r="X444" s="4">
        <f t="shared" si="352"/>
        <v>150</v>
      </c>
      <c r="Y444" s="4">
        <f t="shared" si="352"/>
        <v>0</v>
      </c>
      <c r="Z444" s="4">
        <f t="shared" si="352"/>
        <v>150</v>
      </c>
      <c r="AA444" s="82"/>
    </row>
    <row r="445" spans="1:27" ht="31.5" hidden="1" outlineLevel="7" x14ac:dyDescent="0.2">
      <c r="A445" s="13" t="s">
        <v>35</v>
      </c>
      <c r="B445" s="13" t="s">
        <v>299</v>
      </c>
      <c r="C445" s="13" t="s">
        <v>304</v>
      </c>
      <c r="D445" s="13" t="s">
        <v>11</v>
      </c>
      <c r="E445" s="18" t="s">
        <v>12</v>
      </c>
      <c r="F445" s="8">
        <v>150</v>
      </c>
      <c r="G445" s="8"/>
      <c r="H445" s="8">
        <f>SUM(F445:G445)</f>
        <v>150</v>
      </c>
      <c r="I445" s="8"/>
      <c r="J445" s="8"/>
      <c r="K445" s="8"/>
      <c r="L445" s="8">
        <f>SUM(H445:K445)</f>
        <v>150</v>
      </c>
      <c r="M445" s="8"/>
      <c r="N445" s="8">
        <f>SUM(L445:M445)</f>
        <v>150</v>
      </c>
      <c r="O445" s="8">
        <v>150</v>
      </c>
      <c r="P445" s="8"/>
      <c r="Q445" s="8">
        <f>SUM(O445:P445)</f>
        <v>150</v>
      </c>
      <c r="R445" s="8"/>
      <c r="S445" s="8">
        <f>SUM(Q445:R445)</f>
        <v>150</v>
      </c>
      <c r="T445" s="8"/>
      <c r="U445" s="8">
        <f>SUM(S445:T445)</f>
        <v>150</v>
      </c>
      <c r="V445" s="8">
        <v>150</v>
      </c>
      <c r="W445" s="8"/>
      <c r="X445" s="8">
        <f>SUM(V445:W445)</f>
        <v>150</v>
      </c>
      <c r="Y445" s="8"/>
      <c r="Z445" s="8">
        <f>SUM(X445:Y445)</f>
        <v>150</v>
      </c>
      <c r="AA445" s="82"/>
    </row>
    <row r="446" spans="1:27" ht="15.75" outlineLevel="7" x14ac:dyDescent="0.2">
      <c r="A446" s="5" t="s">
        <v>35</v>
      </c>
      <c r="B446" s="5" t="s">
        <v>569</v>
      </c>
      <c r="C446" s="13"/>
      <c r="D446" s="13"/>
      <c r="E446" s="14" t="s">
        <v>553</v>
      </c>
      <c r="F446" s="4">
        <f>F447+F453+F469+F477</f>
        <v>61512.239180000004</v>
      </c>
      <c r="G446" s="4">
        <f t="shared" ref="G446:N446" si="353">G447+G453+G469+G477</f>
        <v>0</v>
      </c>
      <c r="H446" s="4">
        <f t="shared" si="353"/>
        <v>61512.239180000004</v>
      </c>
      <c r="I446" s="4">
        <f t="shared" si="353"/>
        <v>-4475.8280000000004</v>
      </c>
      <c r="J446" s="4">
        <f t="shared" si="353"/>
        <v>1000</v>
      </c>
      <c r="K446" s="4">
        <f t="shared" si="353"/>
        <v>0</v>
      </c>
      <c r="L446" s="4">
        <f t="shared" si="353"/>
        <v>58036.41118000001</v>
      </c>
      <c r="M446" s="4">
        <f t="shared" si="353"/>
        <v>511.87</v>
      </c>
      <c r="N446" s="4">
        <f t="shared" si="353"/>
        <v>58548.281180000005</v>
      </c>
      <c r="O446" s="4">
        <f>O447+O453+O469+O477</f>
        <v>53235.020000000004</v>
      </c>
      <c r="P446" s="4">
        <f t="shared" ref="P446:U446" si="354">P447+P453+P469+P477</f>
        <v>0</v>
      </c>
      <c r="Q446" s="4">
        <f t="shared" si="354"/>
        <v>53235.020000000004</v>
      </c>
      <c r="R446" s="4">
        <f t="shared" si="354"/>
        <v>-4475.8</v>
      </c>
      <c r="S446" s="4">
        <f t="shared" si="354"/>
        <v>48759.220000000008</v>
      </c>
      <c r="T446" s="4">
        <f t="shared" si="354"/>
        <v>0</v>
      </c>
      <c r="U446" s="4">
        <f t="shared" si="354"/>
        <v>48759.220000000008</v>
      </c>
      <c r="V446" s="4">
        <f>V447+V453+V469+V477</f>
        <v>35036.519999999997</v>
      </c>
      <c r="W446" s="4">
        <f t="shared" ref="W446:Z446" si="355">W447+W453+W469+W477</f>
        <v>0</v>
      </c>
      <c r="X446" s="4">
        <f t="shared" si="355"/>
        <v>35036.519999999997</v>
      </c>
      <c r="Y446" s="4">
        <f t="shared" si="355"/>
        <v>12316.6</v>
      </c>
      <c r="Z446" s="4">
        <f t="shared" si="355"/>
        <v>47353.119999999995</v>
      </c>
      <c r="AA446" s="82"/>
    </row>
    <row r="447" spans="1:27" ht="15.75" hidden="1" outlineLevel="1" x14ac:dyDescent="0.2">
      <c r="A447" s="5" t="s">
        <v>35</v>
      </c>
      <c r="B447" s="5" t="s">
        <v>305</v>
      </c>
      <c r="C447" s="5"/>
      <c r="D447" s="5"/>
      <c r="E447" s="23" t="s">
        <v>306</v>
      </c>
      <c r="F447" s="4">
        <f t="shared" ref="F447:Z451" si="356">F448</f>
        <v>13877</v>
      </c>
      <c r="G447" s="4">
        <f t="shared" si="356"/>
        <v>0</v>
      </c>
      <c r="H447" s="4">
        <f t="shared" si="356"/>
        <v>13877</v>
      </c>
      <c r="I447" s="4">
        <f t="shared" si="356"/>
        <v>0</v>
      </c>
      <c r="J447" s="4">
        <f t="shared" si="356"/>
        <v>0</v>
      </c>
      <c r="K447" s="4">
        <f t="shared" si="356"/>
        <v>0</v>
      </c>
      <c r="L447" s="4">
        <f t="shared" si="356"/>
        <v>13877</v>
      </c>
      <c r="M447" s="4">
        <f t="shared" si="356"/>
        <v>0</v>
      </c>
      <c r="N447" s="4">
        <f t="shared" si="356"/>
        <v>13877</v>
      </c>
      <c r="O447" s="4">
        <f t="shared" si="356"/>
        <v>13877</v>
      </c>
      <c r="P447" s="4">
        <f t="shared" si="356"/>
        <v>0</v>
      </c>
      <c r="Q447" s="4">
        <f t="shared" si="356"/>
        <v>13877</v>
      </c>
      <c r="R447" s="4">
        <f t="shared" si="356"/>
        <v>0</v>
      </c>
      <c r="S447" s="4">
        <f t="shared" si="356"/>
        <v>13877</v>
      </c>
      <c r="T447" s="4">
        <f t="shared" si="356"/>
        <v>0</v>
      </c>
      <c r="U447" s="4">
        <f t="shared" si="356"/>
        <v>13877</v>
      </c>
      <c r="V447" s="4">
        <f t="shared" si="356"/>
        <v>13877</v>
      </c>
      <c r="W447" s="4">
        <f t="shared" si="356"/>
        <v>0</v>
      </c>
      <c r="X447" s="4">
        <f t="shared" si="356"/>
        <v>13877</v>
      </c>
      <c r="Y447" s="4">
        <f t="shared" si="356"/>
        <v>0</v>
      </c>
      <c r="Z447" s="4">
        <f t="shared" si="356"/>
        <v>13877</v>
      </c>
      <c r="AA447" s="82"/>
    </row>
    <row r="448" spans="1:27" ht="31.5" hidden="1" outlineLevel="2" x14ac:dyDescent="0.2">
      <c r="A448" s="5" t="s">
        <v>35</v>
      </c>
      <c r="B448" s="5" t="s">
        <v>305</v>
      </c>
      <c r="C448" s="5" t="s">
        <v>52</v>
      </c>
      <c r="D448" s="5"/>
      <c r="E448" s="23" t="s">
        <v>53</v>
      </c>
      <c r="F448" s="4">
        <f t="shared" si="356"/>
        <v>13877</v>
      </c>
      <c r="G448" s="4">
        <f t="shared" si="356"/>
        <v>0</v>
      </c>
      <c r="H448" s="4">
        <f t="shared" si="356"/>
        <v>13877</v>
      </c>
      <c r="I448" s="4">
        <f t="shared" si="356"/>
        <v>0</v>
      </c>
      <c r="J448" s="4">
        <f t="shared" si="356"/>
        <v>0</v>
      </c>
      <c r="K448" s="4">
        <f t="shared" si="356"/>
        <v>0</v>
      </c>
      <c r="L448" s="4">
        <f t="shared" si="356"/>
        <v>13877</v>
      </c>
      <c r="M448" s="4">
        <f t="shared" si="356"/>
        <v>0</v>
      </c>
      <c r="N448" s="4">
        <f t="shared" si="356"/>
        <v>13877</v>
      </c>
      <c r="O448" s="4">
        <f t="shared" si="356"/>
        <v>13877</v>
      </c>
      <c r="P448" s="4">
        <f t="shared" si="356"/>
        <v>0</v>
      </c>
      <c r="Q448" s="4">
        <f t="shared" si="356"/>
        <v>13877</v>
      </c>
      <c r="R448" s="4">
        <f t="shared" si="356"/>
        <v>0</v>
      </c>
      <c r="S448" s="4">
        <f t="shared" si="356"/>
        <v>13877</v>
      </c>
      <c r="T448" s="4">
        <f t="shared" si="356"/>
        <v>0</v>
      </c>
      <c r="U448" s="4">
        <f t="shared" si="356"/>
        <v>13877</v>
      </c>
      <c r="V448" s="4">
        <f t="shared" si="356"/>
        <v>13877</v>
      </c>
      <c r="W448" s="4">
        <f t="shared" si="356"/>
        <v>0</v>
      </c>
      <c r="X448" s="4">
        <f t="shared" si="356"/>
        <v>13877</v>
      </c>
      <c r="Y448" s="4">
        <f t="shared" si="356"/>
        <v>0</v>
      </c>
      <c r="Z448" s="4">
        <f t="shared" si="356"/>
        <v>13877</v>
      </c>
      <c r="AA448" s="82"/>
    </row>
    <row r="449" spans="1:27" ht="47.25" hidden="1" outlineLevel="3" x14ac:dyDescent="0.2">
      <c r="A449" s="5" t="s">
        <v>35</v>
      </c>
      <c r="B449" s="5" t="s">
        <v>305</v>
      </c>
      <c r="C449" s="5" t="s">
        <v>54</v>
      </c>
      <c r="D449" s="5"/>
      <c r="E449" s="23" t="s">
        <v>55</v>
      </c>
      <c r="F449" s="4">
        <f t="shared" si="356"/>
        <v>13877</v>
      </c>
      <c r="G449" s="4">
        <f t="shared" si="356"/>
        <v>0</v>
      </c>
      <c r="H449" s="4">
        <f t="shared" si="356"/>
        <v>13877</v>
      </c>
      <c r="I449" s="4">
        <f t="shared" si="356"/>
        <v>0</v>
      </c>
      <c r="J449" s="4">
        <f t="shared" si="356"/>
        <v>0</v>
      </c>
      <c r="K449" s="4">
        <f t="shared" si="356"/>
        <v>0</v>
      </c>
      <c r="L449" s="4">
        <f t="shared" si="356"/>
        <v>13877</v>
      </c>
      <c r="M449" s="4">
        <f t="shared" si="356"/>
        <v>0</v>
      </c>
      <c r="N449" s="4">
        <f t="shared" si="356"/>
        <v>13877</v>
      </c>
      <c r="O449" s="4">
        <f t="shared" si="356"/>
        <v>13877</v>
      </c>
      <c r="P449" s="4">
        <f t="shared" si="356"/>
        <v>0</v>
      </c>
      <c r="Q449" s="4">
        <f t="shared" si="356"/>
        <v>13877</v>
      </c>
      <c r="R449" s="4">
        <f t="shared" si="356"/>
        <v>0</v>
      </c>
      <c r="S449" s="4">
        <f t="shared" si="356"/>
        <v>13877</v>
      </c>
      <c r="T449" s="4">
        <f t="shared" si="356"/>
        <v>0</v>
      </c>
      <c r="U449" s="4">
        <f t="shared" si="356"/>
        <v>13877</v>
      </c>
      <c r="V449" s="4">
        <f t="shared" si="356"/>
        <v>13877</v>
      </c>
      <c r="W449" s="4">
        <f t="shared" si="356"/>
        <v>0</v>
      </c>
      <c r="X449" s="4">
        <f t="shared" si="356"/>
        <v>13877</v>
      </c>
      <c r="Y449" s="4">
        <f t="shared" si="356"/>
        <v>0</v>
      </c>
      <c r="Z449" s="4">
        <f t="shared" si="356"/>
        <v>13877</v>
      </c>
      <c r="AA449" s="82"/>
    </row>
    <row r="450" spans="1:27" ht="31.5" hidden="1" outlineLevel="4" x14ac:dyDescent="0.2">
      <c r="A450" s="5" t="s">
        <v>35</v>
      </c>
      <c r="B450" s="5" t="s">
        <v>305</v>
      </c>
      <c r="C450" s="5" t="s">
        <v>56</v>
      </c>
      <c r="D450" s="5"/>
      <c r="E450" s="23" t="s">
        <v>57</v>
      </c>
      <c r="F450" s="4">
        <f t="shared" si="356"/>
        <v>13877</v>
      </c>
      <c r="G450" s="4">
        <f t="shared" si="356"/>
        <v>0</v>
      </c>
      <c r="H450" s="4">
        <f t="shared" si="356"/>
        <v>13877</v>
      </c>
      <c r="I450" s="4">
        <f t="shared" si="356"/>
        <v>0</v>
      </c>
      <c r="J450" s="4">
        <f t="shared" si="356"/>
        <v>0</v>
      </c>
      <c r="K450" s="4">
        <f t="shared" si="356"/>
        <v>0</v>
      </c>
      <c r="L450" s="4">
        <f t="shared" si="356"/>
        <v>13877</v>
      </c>
      <c r="M450" s="4">
        <f t="shared" si="356"/>
        <v>0</v>
      </c>
      <c r="N450" s="4">
        <f t="shared" si="356"/>
        <v>13877</v>
      </c>
      <c r="O450" s="4">
        <f t="shared" si="356"/>
        <v>13877</v>
      </c>
      <c r="P450" s="4">
        <f t="shared" si="356"/>
        <v>0</v>
      </c>
      <c r="Q450" s="4">
        <f t="shared" si="356"/>
        <v>13877</v>
      </c>
      <c r="R450" s="4">
        <f t="shared" si="356"/>
        <v>0</v>
      </c>
      <c r="S450" s="4">
        <f t="shared" si="356"/>
        <v>13877</v>
      </c>
      <c r="T450" s="4">
        <f t="shared" si="356"/>
        <v>0</v>
      </c>
      <c r="U450" s="4">
        <f t="shared" si="356"/>
        <v>13877</v>
      </c>
      <c r="V450" s="4">
        <f t="shared" si="356"/>
        <v>13877</v>
      </c>
      <c r="W450" s="4">
        <f t="shared" si="356"/>
        <v>0</v>
      </c>
      <c r="X450" s="4">
        <f t="shared" si="356"/>
        <v>13877</v>
      </c>
      <c r="Y450" s="4">
        <f t="shared" si="356"/>
        <v>0</v>
      </c>
      <c r="Z450" s="4">
        <f t="shared" si="356"/>
        <v>13877</v>
      </c>
      <c r="AA450" s="82"/>
    </row>
    <row r="451" spans="1:27" ht="31.5" hidden="1" outlineLevel="5" x14ac:dyDescent="0.2">
      <c r="A451" s="5" t="s">
        <v>35</v>
      </c>
      <c r="B451" s="5" t="s">
        <v>305</v>
      </c>
      <c r="C451" s="5" t="s">
        <v>307</v>
      </c>
      <c r="D451" s="5"/>
      <c r="E451" s="23" t="s">
        <v>623</v>
      </c>
      <c r="F451" s="4">
        <f t="shared" si="356"/>
        <v>13877</v>
      </c>
      <c r="G451" s="4">
        <f t="shared" si="356"/>
        <v>0</v>
      </c>
      <c r="H451" s="4">
        <f t="shared" si="356"/>
        <v>13877</v>
      </c>
      <c r="I451" s="4">
        <f t="shared" si="356"/>
        <v>0</v>
      </c>
      <c r="J451" s="4">
        <f t="shared" si="356"/>
        <v>0</v>
      </c>
      <c r="K451" s="4">
        <f t="shared" si="356"/>
        <v>0</v>
      </c>
      <c r="L451" s="4">
        <f t="shared" si="356"/>
        <v>13877</v>
      </c>
      <c r="M451" s="4">
        <f t="shared" si="356"/>
        <v>0</v>
      </c>
      <c r="N451" s="4">
        <f t="shared" si="356"/>
        <v>13877</v>
      </c>
      <c r="O451" s="4">
        <f t="shared" si="356"/>
        <v>13877</v>
      </c>
      <c r="P451" s="4">
        <f t="shared" si="356"/>
        <v>0</v>
      </c>
      <c r="Q451" s="4">
        <f t="shared" si="356"/>
        <v>13877</v>
      </c>
      <c r="R451" s="4">
        <f t="shared" si="356"/>
        <v>0</v>
      </c>
      <c r="S451" s="4">
        <f t="shared" si="356"/>
        <v>13877</v>
      </c>
      <c r="T451" s="4">
        <f t="shared" si="356"/>
        <v>0</v>
      </c>
      <c r="U451" s="4">
        <f t="shared" si="356"/>
        <v>13877</v>
      </c>
      <c r="V451" s="4">
        <f t="shared" si="356"/>
        <v>13877</v>
      </c>
      <c r="W451" s="4">
        <f t="shared" si="356"/>
        <v>0</v>
      </c>
      <c r="X451" s="4">
        <f t="shared" si="356"/>
        <v>13877</v>
      </c>
      <c r="Y451" s="4">
        <f t="shared" si="356"/>
        <v>0</v>
      </c>
      <c r="Z451" s="4">
        <f t="shared" si="356"/>
        <v>13877</v>
      </c>
      <c r="AA451" s="82"/>
    </row>
    <row r="452" spans="1:27" ht="15.75" hidden="1" outlineLevel="7" x14ac:dyDescent="0.2">
      <c r="A452" s="13" t="s">
        <v>35</v>
      </c>
      <c r="B452" s="13" t="s">
        <v>305</v>
      </c>
      <c r="C452" s="13" t="s">
        <v>307</v>
      </c>
      <c r="D452" s="13" t="s">
        <v>33</v>
      </c>
      <c r="E452" s="18" t="s">
        <v>34</v>
      </c>
      <c r="F452" s="8">
        <v>13877</v>
      </c>
      <c r="G452" s="8"/>
      <c r="H452" s="8">
        <f>SUM(F452:G452)</f>
        <v>13877</v>
      </c>
      <c r="I452" s="8"/>
      <c r="J452" s="8"/>
      <c r="K452" s="8"/>
      <c r="L452" s="8">
        <f>SUM(H452:K452)</f>
        <v>13877</v>
      </c>
      <c r="M452" s="8"/>
      <c r="N452" s="8">
        <f>SUM(L452:M452)</f>
        <v>13877</v>
      </c>
      <c r="O452" s="8">
        <v>13877</v>
      </c>
      <c r="P452" s="8"/>
      <c r="Q452" s="8">
        <f>SUM(O452:P452)</f>
        <v>13877</v>
      </c>
      <c r="R452" s="8"/>
      <c r="S452" s="8">
        <f>SUM(Q452:R452)</f>
        <v>13877</v>
      </c>
      <c r="T452" s="8"/>
      <c r="U452" s="8">
        <f>SUM(S452:T452)</f>
        <v>13877</v>
      </c>
      <c r="V452" s="8">
        <v>13877</v>
      </c>
      <c r="W452" s="8"/>
      <c r="X452" s="8">
        <f>SUM(V452:W452)</f>
        <v>13877</v>
      </c>
      <c r="Y452" s="8"/>
      <c r="Z452" s="8">
        <f>SUM(X452:Y452)</f>
        <v>13877</v>
      </c>
      <c r="AA452" s="82"/>
    </row>
    <row r="453" spans="1:27" ht="15.75" hidden="1" outlineLevel="1" x14ac:dyDescent="0.2">
      <c r="A453" s="5" t="s">
        <v>35</v>
      </c>
      <c r="B453" s="5" t="s">
        <v>308</v>
      </c>
      <c r="C453" s="5"/>
      <c r="D453" s="5"/>
      <c r="E453" s="23" t="s">
        <v>309</v>
      </c>
      <c r="F453" s="4">
        <f>F454+F459</f>
        <v>26183.739180000004</v>
      </c>
      <c r="G453" s="4">
        <f t="shared" ref="G453:N453" si="357">G454+G459</f>
        <v>0</v>
      </c>
      <c r="H453" s="4">
        <f t="shared" si="357"/>
        <v>26183.739180000004</v>
      </c>
      <c r="I453" s="4">
        <f t="shared" si="357"/>
        <v>-4475.8280000000004</v>
      </c>
      <c r="J453" s="4">
        <f t="shared" si="357"/>
        <v>0</v>
      </c>
      <c r="K453" s="4">
        <f t="shared" si="357"/>
        <v>0</v>
      </c>
      <c r="L453" s="4">
        <f t="shared" si="357"/>
        <v>21707.911180000003</v>
      </c>
      <c r="M453" s="4">
        <f t="shared" si="357"/>
        <v>0</v>
      </c>
      <c r="N453" s="4">
        <f t="shared" si="357"/>
        <v>21707.911180000003</v>
      </c>
      <c r="O453" s="4">
        <f>O454+O459</f>
        <v>18555.920000000002</v>
      </c>
      <c r="P453" s="4">
        <f t="shared" ref="P453:U453" si="358">P454+P459</f>
        <v>0</v>
      </c>
      <c r="Q453" s="4">
        <f t="shared" si="358"/>
        <v>18555.920000000002</v>
      </c>
      <c r="R453" s="4">
        <f t="shared" si="358"/>
        <v>-4475.8</v>
      </c>
      <c r="S453" s="4">
        <f t="shared" si="358"/>
        <v>14080.120000000003</v>
      </c>
      <c r="T453" s="4">
        <f t="shared" si="358"/>
        <v>0</v>
      </c>
      <c r="U453" s="4">
        <f t="shared" si="358"/>
        <v>14080.120000000003</v>
      </c>
      <c r="V453" s="4">
        <f>V454+V459</f>
        <v>358.32</v>
      </c>
      <c r="W453" s="4">
        <f t="shared" ref="W453:Z453" si="359">W454+W459</f>
        <v>0</v>
      </c>
      <c r="X453" s="4">
        <f t="shared" si="359"/>
        <v>358.32</v>
      </c>
      <c r="Y453" s="4">
        <f t="shared" si="359"/>
        <v>12316.6</v>
      </c>
      <c r="Z453" s="4">
        <f t="shared" si="359"/>
        <v>12674.92</v>
      </c>
      <c r="AA453" s="82"/>
    </row>
    <row r="454" spans="1:27" ht="31.5" hidden="1" outlineLevel="2" x14ac:dyDescent="0.2">
      <c r="A454" s="5" t="s">
        <v>35</v>
      </c>
      <c r="B454" s="5" t="s">
        <v>308</v>
      </c>
      <c r="C454" s="5" t="s">
        <v>170</v>
      </c>
      <c r="D454" s="5"/>
      <c r="E454" s="23" t="s">
        <v>171</v>
      </c>
      <c r="F454" s="4">
        <f>F455</f>
        <v>16792.400000000001</v>
      </c>
      <c r="G454" s="4">
        <f t="shared" ref="G454:W454" si="360">G455</f>
        <v>0</v>
      </c>
      <c r="H454" s="4">
        <f t="shared" si="360"/>
        <v>16792.400000000001</v>
      </c>
      <c r="I454" s="4">
        <f t="shared" si="360"/>
        <v>-4475.8280000000004</v>
      </c>
      <c r="J454" s="4">
        <f t="shared" si="360"/>
        <v>0</v>
      </c>
      <c r="K454" s="4">
        <f t="shared" si="360"/>
        <v>0</v>
      </c>
      <c r="L454" s="4">
        <f t="shared" si="360"/>
        <v>12316.572</v>
      </c>
      <c r="M454" s="4">
        <f t="shared" si="360"/>
        <v>0</v>
      </c>
      <c r="N454" s="4">
        <f t="shared" si="360"/>
        <v>12316.572</v>
      </c>
      <c r="O454" s="4">
        <f t="shared" si="360"/>
        <v>16792.400000000001</v>
      </c>
      <c r="P454" s="4">
        <f t="shared" si="360"/>
        <v>0</v>
      </c>
      <c r="Q454" s="4">
        <f t="shared" si="360"/>
        <v>16792.400000000001</v>
      </c>
      <c r="R454" s="4">
        <f t="shared" si="360"/>
        <v>-4475.8</v>
      </c>
      <c r="S454" s="4">
        <f t="shared" si="360"/>
        <v>12316.600000000002</v>
      </c>
      <c r="T454" s="4">
        <f t="shared" si="360"/>
        <v>0</v>
      </c>
      <c r="U454" s="4">
        <f t="shared" si="360"/>
        <v>12316.600000000002</v>
      </c>
      <c r="V454" s="4">
        <f t="shared" si="360"/>
        <v>0</v>
      </c>
      <c r="W454" s="4">
        <f t="shared" si="360"/>
        <v>0</v>
      </c>
      <c r="X454" s="4"/>
      <c r="Y454" s="4">
        <f t="shared" ref="Y454:Z454" si="361">Y455</f>
        <v>12316.6</v>
      </c>
      <c r="Z454" s="4">
        <f t="shared" si="361"/>
        <v>12316.6</v>
      </c>
      <c r="AA454" s="82"/>
    </row>
    <row r="455" spans="1:27" ht="47.25" hidden="1" outlineLevel="3" x14ac:dyDescent="0.2">
      <c r="A455" s="5" t="s">
        <v>35</v>
      </c>
      <c r="B455" s="5" t="s">
        <v>308</v>
      </c>
      <c r="C455" s="5" t="s">
        <v>188</v>
      </c>
      <c r="D455" s="5"/>
      <c r="E455" s="23" t="s">
        <v>189</v>
      </c>
      <c r="F455" s="4">
        <f t="shared" ref="F455:Z457" si="362">F456</f>
        <v>16792.400000000001</v>
      </c>
      <c r="G455" s="4">
        <f t="shared" si="362"/>
        <v>0</v>
      </c>
      <c r="H455" s="4">
        <f t="shared" si="362"/>
        <v>16792.400000000001</v>
      </c>
      <c r="I455" s="4">
        <f t="shared" si="362"/>
        <v>-4475.8280000000004</v>
      </c>
      <c r="J455" s="4">
        <f t="shared" si="362"/>
        <v>0</v>
      </c>
      <c r="K455" s="4">
        <f t="shared" si="362"/>
        <v>0</v>
      </c>
      <c r="L455" s="4">
        <f t="shared" si="362"/>
        <v>12316.572</v>
      </c>
      <c r="M455" s="4">
        <f t="shared" si="362"/>
        <v>0</v>
      </c>
      <c r="N455" s="4">
        <f t="shared" si="362"/>
        <v>12316.572</v>
      </c>
      <c r="O455" s="4">
        <f t="shared" si="362"/>
        <v>16792.400000000001</v>
      </c>
      <c r="P455" s="4">
        <f t="shared" si="362"/>
        <v>0</v>
      </c>
      <c r="Q455" s="4">
        <f t="shared" si="362"/>
        <v>16792.400000000001</v>
      </c>
      <c r="R455" s="4">
        <f t="shared" si="362"/>
        <v>-4475.8</v>
      </c>
      <c r="S455" s="4">
        <f t="shared" si="362"/>
        <v>12316.600000000002</v>
      </c>
      <c r="T455" s="4">
        <f t="shared" si="362"/>
        <v>0</v>
      </c>
      <c r="U455" s="4">
        <f t="shared" si="362"/>
        <v>12316.600000000002</v>
      </c>
      <c r="V455" s="4">
        <f t="shared" si="362"/>
        <v>0</v>
      </c>
      <c r="W455" s="4">
        <f t="shared" si="362"/>
        <v>0</v>
      </c>
      <c r="X455" s="4"/>
      <c r="Y455" s="4">
        <f t="shared" si="362"/>
        <v>12316.6</v>
      </c>
      <c r="Z455" s="4">
        <f t="shared" si="362"/>
        <v>12316.6</v>
      </c>
      <c r="AA455" s="82"/>
    </row>
    <row r="456" spans="1:27" ht="47.25" hidden="1" outlineLevel="4" x14ac:dyDescent="0.2">
      <c r="A456" s="5" t="s">
        <v>35</v>
      </c>
      <c r="B456" s="5" t="s">
        <v>308</v>
      </c>
      <c r="C456" s="5" t="s">
        <v>190</v>
      </c>
      <c r="D456" s="5"/>
      <c r="E456" s="23" t="s">
        <v>114</v>
      </c>
      <c r="F456" s="4">
        <f t="shared" si="362"/>
        <v>16792.400000000001</v>
      </c>
      <c r="G456" s="4">
        <f t="shared" si="362"/>
        <v>0</v>
      </c>
      <c r="H456" s="4">
        <f t="shared" si="362"/>
        <v>16792.400000000001</v>
      </c>
      <c r="I456" s="4">
        <f t="shared" si="362"/>
        <v>-4475.8280000000004</v>
      </c>
      <c r="J456" s="4">
        <f t="shared" si="362"/>
        <v>0</v>
      </c>
      <c r="K456" s="4">
        <f t="shared" si="362"/>
        <v>0</v>
      </c>
      <c r="L456" s="4">
        <f t="shared" si="362"/>
        <v>12316.572</v>
      </c>
      <c r="M456" s="4">
        <f t="shared" si="362"/>
        <v>0</v>
      </c>
      <c r="N456" s="4">
        <f t="shared" si="362"/>
        <v>12316.572</v>
      </c>
      <c r="O456" s="4">
        <f t="shared" si="362"/>
        <v>16792.400000000001</v>
      </c>
      <c r="P456" s="4">
        <f t="shared" si="362"/>
        <v>0</v>
      </c>
      <c r="Q456" s="4">
        <f t="shared" si="362"/>
        <v>16792.400000000001</v>
      </c>
      <c r="R456" s="4">
        <f t="shared" si="362"/>
        <v>-4475.8</v>
      </c>
      <c r="S456" s="4">
        <f t="shared" si="362"/>
        <v>12316.600000000002</v>
      </c>
      <c r="T456" s="4">
        <f t="shared" si="362"/>
        <v>0</v>
      </c>
      <c r="U456" s="4">
        <f t="shared" si="362"/>
        <v>12316.600000000002</v>
      </c>
      <c r="V456" s="4">
        <f t="shared" si="362"/>
        <v>0</v>
      </c>
      <c r="W456" s="4">
        <f t="shared" si="362"/>
        <v>0</v>
      </c>
      <c r="X456" s="4"/>
      <c r="Y456" s="4">
        <f t="shared" si="362"/>
        <v>12316.6</v>
      </c>
      <c r="Z456" s="4">
        <f t="shared" si="362"/>
        <v>12316.6</v>
      </c>
      <c r="AA456" s="82"/>
    </row>
    <row r="457" spans="1:27" s="107" customFormat="1" ht="94.5" hidden="1" outlineLevel="5" x14ac:dyDescent="0.2">
      <c r="A457" s="47" t="s">
        <v>35</v>
      </c>
      <c r="B457" s="47" t="s">
        <v>308</v>
      </c>
      <c r="C457" s="47" t="s">
        <v>310</v>
      </c>
      <c r="D457" s="47"/>
      <c r="E457" s="52" t="s">
        <v>311</v>
      </c>
      <c r="F457" s="20">
        <f t="shared" si="362"/>
        <v>16792.400000000001</v>
      </c>
      <c r="G457" s="20">
        <f t="shared" si="362"/>
        <v>0</v>
      </c>
      <c r="H457" s="20">
        <f t="shared" si="362"/>
        <v>16792.400000000001</v>
      </c>
      <c r="I457" s="20">
        <f t="shared" si="362"/>
        <v>-4475.8280000000004</v>
      </c>
      <c r="J457" s="20">
        <f t="shared" si="362"/>
        <v>0</v>
      </c>
      <c r="K457" s="20">
        <f t="shared" si="362"/>
        <v>0</v>
      </c>
      <c r="L457" s="20">
        <f t="shared" si="362"/>
        <v>12316.572</v>
      </c>
      <c r="M457" s="20">
        <f t="shared" si="362"/>
        <v>0</v>
      </c>
      <c r="N457" s="20">
        <f t="shared" si="362"/>
        <v>12316.572</v>
      </c>
      <c r="O457" s="20">
        <f t="shared" si="362"/>
        <v>16792.400000000001</v>
      </c>
      <c r="P457" s="20">
        <f t="shared" si="362"/>
        <v>0</v>
      </c>
      <c r="Q457" s="20">
        <f t="shared" si="362"/>
        <v>16792.400000000001</v>
      </c>
      <c r="R457" s="20">
        <f t="shared" si="362"/>
        <v>-4475.8</v>
      </c>
      <c r="S457" s="20">
        <f t="shared" si="362"/>
        <v>12316.600000000002</v>
      </c>
      <c r="T457" s="20">
        <f t="shared" si="362"/>
        <v>0</v>
      </c>
      <c r="U457" s="20">
        <f t="shared" si="362"/>
        <v>12316.600000000002</v>
      </c>
      <c r="V457" s="20">
        <f t="shared" si="362"/>
        <v>0</v>
      </c>
      <c r="W457" s="20">
        <f t="shared" si="362"/>
        <v>0</v>
      </c>
      <c r="X457" s="20"/>
      <c r="Y457" s="20">
        <f t="shared" si="362"/>
        <v>12316.6</v>
      </c>
      <c r="Z457" s="20">
        <f t="shared" si="362"/>
        <v>12316.6</v>
      </c>
      <c r="AA457" s="82"/>
    </row>
    <row r="458" spans="1:27" s="107" customFormat="1" ht="15.75" hidden="1" outlineLevel="7" x14ac:dyDescent="0.2">
      <c r="A458" s="46" t="s">
        <v>35</v>
      </c>
      <c r="B458" s="46" t="s">
        <v>308</v>
      </c>
      <c r="C458" s="46" t="s">
        <v>310</v>
      </c>
      <c r="D458" s="46" t="s">
        <v>27</v>
      </c>
      <c r="E458" s="50" t="s">
        <v>28</v>
      </c>
      <c r="F458" s="7">
        <v>16792.400000000001</v>
      </c>
      <c r="G458" s="7"/>
      <c r="H458" s="7">
        <f>SUM(F458:G458)</f>
        <v>16792.400000000001</v>
      </c>
      <c r="I458" s="7">
        <v>-4475.8280000000004</v>
      </c>
      <c r="J458" s="7"/>
      <c r="K458" s="7"/>
      <c r="L458" s="7">
        <f>SUM(H458:K458)</f>
        <v>12316.572</v>
      </c>
      <c r="M458" s="7"/>
      <c r="N458" s="7">
        <f>SUM(L458:M458)</f>
        <v>12316.572</v>
      </c>
      <c r="O458" s="7">
        <v>16792.400000000001</v>
      </c>
      <c r="P458" s="7"/>
      <c r="Q458" s="7">
        <f>SUM(O458:P458)</f>
        <v>16792.400000000001</v>
      </c>
      <c r="R458" s="7">
        <v>-4475.8</v>
      </c>
      <c r="S458" s="7">
        <f>SUM(Q458:R458)</f>
        <v>12316.600000000002</v>
      </c>
      <c r="T458" s="7"/>
      <c r="U458" s="7">
        <f>SUM(S458:T458)</f>
        <v>12316.600000000002</v>
      </c>
      <c r="V458" s="7"/>
      <c r="W458" s="7"/>
      <c r="X458" s="7"/>
      <c r="Y458" s="7">
        <v>12316.6</v>
      </c>
      <c r="Z458" s="7">
        <f>SUM(X458:Y458)</f>
        <v>12316.6</v>
      </c>
      <c r="AA458" s="82"/>
    </row>
    <row r="459" spans="1:27" ht="31.5" hidden="1" customHeight="1" outlineLevel="2" x14ac:dyDescent="0.2">
      <c r="A459" s="5" t="s">
        <v>35</v>
      </c>
      <c r="B459" s="5" t="s">
        <v>308</v>
      </c>
      <c r="C459" s="5" t="s">
        <v>42</v>
      </c>
      <c r="D459" s="5"/>
      <c r="E459" s="23" t="s">
        <v>43</v>
      </c>
      <c r="F459" s="4">
        <f>F460</f>
        <v>9391.3391800000009</v>
      </c>
      <c r="G459" s="4">
        <f t="shared" ref="G459:Z459" si="363">G460</f>
        <v>0</v>
      </c>
      <c r="H459" s="4">
        <f t="shared" si="363"/>
        <v>9391.3391800000009</v>
      </c>
      <c r="I459" s="4">
        <f t="shared" si="363"/>
        <v>0</v>
      </c>
      <c r="J459" s="4">
        <f t="shared" si="363"/>
        <v>0</v>
      </c>
      <c r="K459" s="4">
        <f t="shared" si="363"/>
        <v>0</v>
      </c>
      <c r="L459" s="4">
        <f t="shared" si="363"/>
        <v>9391.3391800000009</v>
      </c>
      <c r="M459" s="4">
        <f t="shared" si="363"/>
        <v>0</v>
      </c>
      <c r="N459" s="4">
        <f t="shared" si="363"/>
        <v>9391.3391800000009</v>
      </c>
      <c r="O459" s="4">
        <f t="shared" si="363"/>
        <v>1763.52</v>
      </c>
      <c r="P459" s="4">
        <f t="shared" si="363"/>
        <v>0</v>
      </c>
      <c r="Q459" s="4">
        <f t="shared" si="363"/>
        <v>1763.52</v>
      </c>
      <c r="R459" s="4">
        <f t="shared" si="363"/>
        <v>0</v>
      </c>
      <c r="S459" s="4">
        <f t="shared" si="363"/>
        <v>1763.52</v>
      </c>
      <c r="T459" s="4">
        <f t="shared" si="363"/>
        <v>0</v>
      </c>
      <c r="U459" s="4">
        <f t="shared" si="363"/>
        <v>1763.52</v>
      </c>
      <c r="V459" s="4">
        <f t="shared" si="363"/>
        <v>358.32</v>
      </c>
      <c r="W459" s="4">
        <f t="shared" si="363"/>
        <v>0</v>
      </c>
      <c r="X459" s="4">
        <f t="shared" si="363"/>
        <v>358.32</v>
      </c>
      <c r="Y459" s="4">
        <f t="shared" si="363"/>
        <v>0</v>
      </c>
      <c r="Z459" s="4">
        <f t="shared" si="363"/>
        <v>358.32</v>
      </c>
      <c r="AA459" s="82"/>
    </row>
    <row r="460" spans="1:27" ht="47.25" hidden="1" customHeight="1" outlineLevel="3" x14ac:dyDescent="0.2">
      <c r="A460" s="5" t="s">
        <v>35</v>
      </c>
      <c r="B460" s="5" t="s">
        <v>308</v>
      </c>
      <c r="C460" s="5" t="s">
        <v>44</v>
      </c>
      <c r="D460" s="5"/>
      <c r="E460" s="23" t="s">
        <v>45</v>
      </c>
      <c r="F460" s="4">
        <f>F461+F464</f>
        <v>9391.3391800000009</v>
      </c>
      <c r="G460" s="4">
        <f t="shared" ref="G460:N460" si="364">G461+G464</f>
        <v>0</v>
      </c>
      <c r="H460" s="4">
        <f t="shared" si="364"/>
        <v>9391.3391800000009</v>
      </c>
      <c r="I460" s="4">
        <f t="shared" si="364"/>
        <v>0</v>
      </c>
      <c r="J460" s="4">
        <f t="shared" si="364"/>
        <v>0</v>
      </c>
      <c r="K460" s="4">
        <f t="shared" si="364"/>
        <v>0</v>
      </c>
      <c r="L460" s="4">
        <f t="shared" si="364"/>
        <v>9391.3391800000009</v>
      </c>
      <c r="M460" s="4">
        <f t="shared" si="364"/>
        <v>0</v>
      </c>
      <c r="N460" s="4">
        <f t="shared" si="364"/>
        <v>9391.3391800000009</v>
      </c>
      <c r="O460" s="4">
        <f>O461+O464</f>
        <v>1763.52</v>
      </c>
      <c r="P460" s="4">
        <f t="shared" ref="P460:U460" si="365">P461+P464</f>
        <v>0</v>
      </c>
      <c r="Q460" s="4">
        <f t="shared" si="365"/>
        <v>1763.52</v>
      </c>
      <c r="R460" s="4">
        <f t="shared" si="365"/>
        <v>0</v>
      </c>
      <c r="S460" s="4">
        <f t="shared" si="365"/>
        <v>1763.52</v>
      </c>
      <c r="T460" s="4">
        <f t="shared" si="365"/>
        <v>0</v>
      </c>
      <c r="U460" s="4">
        <f t="shared" si="365"/>
        <v>1763.52</v>
      </c>
      <c r="V460" s="4">
        <f>V461+V464</f>
        <v>358.32</v>
      </c>
      <c r="W460" s="4">
        <f t="shared" ref="W460:Z460" si="366">W461+W464</f>
        <v>0</v>
      </c>
      <c r="X460" s="4">
        <f t="shared" si="366"/>
        <v>358.32</v>
      </c>
      <c r="Y460" s="4">
        <f t="shared" si="366"/>
        <v>0</v>
      </c>
      <c r="Z460" s="4">
        <f t="shared" si="366"/>
        <v>358.32</v>
      </c>
      <c r="AA460" s="82"/>
    </row>
    <row r="461" spans="1:27" ht="31.5" hidden="1" customHeight="1" outlineLevel="4" x14ac:dyDescent="0.2">
      <c r="A461" s="5" t="s">
        <v>35</v>
      </c>
      <c r="B461" s="5" t="s">
        <v>308</v>
      </c>
      <c r="C461" s="5" t="s">
        <v>46</v>
      </c>
      <c r="D461" s="5"/>
      <c r="E461" s="23" t="s">
        <v>47</v>
      </c>
      <c r="F461" s="4">
        <f>F462</f>
        <v>7536.6</v>
      </c>
      <c r="G461" s="4">
        <f t="shared" ref="G461:Z461" si="367">G462</f>
        <v>0</v>
      </c>
      <c r="H461" s="4">
        <f t="shared" si="367"/>
        <v>7536.6</v>
      </c>
      <c r="I461" s="4">
        <f t="shared" si="367"/>
        <v>0</v>
      </c>
      <c r="J461" s="4">
        <f t="shared" si="367"/>
        <v>0</v>
      </c>
      <c r="K461" s="4">
        <f t="shared" si="367"/>
        <v>0</v>
      </c>
      <c r="L461" s="4">
        <f t="shared" si="367"/>
        <v>7536.6</v>
      </c>
      <c r="M461" s="4">
        <f t="shared" si="367"/>
        <v>0</v>
      </c>
      <c r="N461" s="4">
        <f t="shared" si="367"/>
        <v>7536.6</v>
      </c>
      <c r="O461" s="4">
        <f t="shared" si="367"/>
        <v>1405.2</v>
      </c>
      <c r="P461" s="4">
        <f t="shared" si="367"/>
        <v>0</v>
      </c>
      <c r="Q461" s="4">
        <f t="shared" si="367"/>
        <v>1405.2</v>
      </c>
      <c r="R461" s="4">
        <f t="shared" si="367"/>
        <v>0</v>
      </c>
      <c r="S461" s="4">
        <f t="shared" si="367"/>
        <v>1405.2</v>
      </c>
      <c r="T461" s="4">
        <f t="shared" si="367"/>
        <v>0</v>
      </c>
      <c r="U461" s="4">
        <f t="shared" si="367"/>
        <v>1405.2</v>
      </c>
      <c r="V461" s="4">
        <f t="shared" si="367"/>
        <v>0</v>
      </c>
      <c r="W461" s="4">
        <f t="shared" si="367"/>
        <v>0</v>
      </c>
      <c r="X461" s="4">
        <f t="shared" si="367"/>
        <v>0</v>
      </c>
      <c r="Y461" s="4">
        <f t="shared" si="367"/>
        <v>0</v>
      </c>
      <c r="Z461" s="4">
        <f t="shared" si="367"/>
        <v>0</v>
      </c>
      <c r="AA461" s="82"/>
    </row>
    <row r="462" spans="1:27" s="107" customFormat="1" ht="47.25" hidden="1" customHeight="1" outlineLevel="5" x14ac:dyDescent="0.2">
      <c r="A462" s="47" t="s">
        <v>35</v>
      </c>
      <c r="B462" s="47" t="s">
        <v>308</v>
      </c>
      <c r="C462" s="47" t="s">
        <v>50</v>
      </c>
      <c r="D462" s="47"/>
      <c r="E462" s="45" t="s">
        <v>51</v>
      </c>
      <c r="F462" s="20">
        <f t="shared" ref="F462:Z462" si="368">F463</f>
        <v>7536.6</v>
      </c>
      <c r="G462" s="20">
        <f t="shared" si="368"/>
        <v>0</v>
      </c>
      <c r="H462" s="20">
        <f t="shared" si="368"/>
        <v>7536.6</v>
      </c>
      <c r="I462" s="20">
        <f t="shared" si="368"/>
        <v>0</v>
      </c>
      <c r="J462" s="20">
        <f t="shared" si="368"/>
        <v>0</v>
      </c>
      <c r="K462" s="20">
        <f t="shared" si="368"/>
        <v>0</v>
      </c>
      <c r="L462" s="20">
        <f t="shared" si="368"/>
        <v>7536.6</v>
      </c>
      <c r="M462" s="20">
        <f t="shared" si="368"/>
        <v>0</v>
      </c>
      <c r="N462" s="20">
        <f t="shared" si="368"/>
        <v>7536.6</v>
      </c>
      <c r="O462" s="20">
        <f t="shared" si="368"/>
        <v>1405.2</v>
      </c>
      <c r="P462" s="20">
        <f t="shared" si="368"/>
        <v>0</v>
      </c>
      <c r="Q462" s="20">
        <f t="shared" si="368"/>
        <v>1405.2</v>
      </c>
      <c r="R462" s="20">
        <f t="shared" si="368"/>
        <v>0</v>
      </c>
      <c r="S462" s="20">
        <f t="shared" si="368"/>
        <v>1405.2</v>
      </c>
      <c r="T462" s="20">
        <f t="shared" si="368"/>
        <v>0</v>
      </c>
      <c r="U462" s="20">
        <f t="shared" si="368"/>
        <v>1405.2</v>
      </c>
      <c r="V462" s="20">
        <f t="shared" si="368"/>
        <v>0</v>
      </c>
      <c r="W462" s="20">
        <f t="shared" si="368"/>
        <v>0</v>
      </c>
      <c r="X462" s="20"/>
      <c r="Y462" s="20">
        <f t="shared" si="368"/>
        <v>0</v>
      </c>
      <c r="Z462" s="20">
        <f t="shared" si="368"/>
        <v>0</v>
      </c>
      <c r="AA462" s="82"/>
    </row>
    <row r="463" spans="1:27" s="107" customFormat="1" ht="15.75" hidden="1" customHeight="1" outlineLevel="7" x14ac:dyDescent="0.2">
      <c r="A463" s="46" t="s">
        <v>35</v>
      </c>
      <c r="B463" s="46" t="s">
        <v>308</v>
      </c>
      <c r="C463" s="46" t="s">
        <v>50</v>
      </c>
      <c r="D463" s="46" t="s">
        <v>33</v>
      </c>
      <c r="E463" s="50" t="s">
        <v>34</v>
      </c>
      <c r="F463" s="7">
        <v>7536.6</v>
      </c>
      <c r="G463" s="7"/>
      <c r="H463" s="7">
        <f>SUM(F463:G463)</f>
        <v>7536.6</v>
      </c>
      <c r="I463" s="7"/>
      <c r="J463" s="7"/>
      <c r="K463" s="7"/>
      <c r="L463" s="7">
        <f>SUM(H463:K463)</f>
        <v>7536.6</v>
      </c>
      <c r="M463" s="7"/>
      <c r="N463" s="7">
        <f>SUM(L463:M463)</f>
        <v>7536.6</v>
      </c>
      <c r="O463" s="7">
        <v>1405.2</v>
      </c>
      <c r="P463" s="7"/>
      <c r="Q463" s="7">
        <f>SUM(O463:P463)</f>
        <v>1405.2</v>
      </c>
      <c r="R463" s="7"/>
      <c r="S463" s="7">
        <f>SUM(Q463:R463)</f>
        <v>1405.2</v>
      </c>
      <c r="T463" s="7"/>
      <c r="U463" s="7">
        <f>SUM(S463:T463)</f>
        <v>1405.2</v>
      </c>
      <c r="V463" s="7"/>
      <c r="W463" s="7"/>
      <c r="X463" s="7"/>
      <c r="Y463" s="7"/>
      <c r="Z463" s="7">
        <f>SUM(X463:Y463)</f>
        <v>0</v>
      </c>
      <c r="AA463" s="82"/>
    </row>
    <row r="464" spans="1:27" ht="15.75" hidden="1" customHeight="1" outlineLevel="4" x14ac:dyDescent="0.2">
      <c r="A464" s="5" t="s">
        <v>35</v>
      </c>
      <c r="B464" s="5" t="s">
        <v>308</v>
      </c>
      <c r="C464" s="5" t="s">
        <v>312</v>
      </c>
      <c r="D464" s="5"/>
      <c r="E464" s="23" t="s">
        <v>252</v>
      </c>
      <c r="F464" s="4">
        <f>F465+F467</f>
        <v>1854.73918</v>
      </c>
      <c r="G464" s="4">
        <f t="shared" ref="G464:Z464" si="369">G465+G467</f>
        <v>0</v>
      </c>
      <c r="H464" s="4">
        <f t="shared" si="369"/>
        <v>1854.73918</v>
      </c>
      <c r="I464" s="4">
        <f t="shared" si="369"/>
        <v>0</v>
      </c>
      <c r="J464" s="4">
        <f t="shared" si="369"/>
        <v>0</v>
      </c>
      <c r="K464" s="4">
        <f t="shared" si="369"/>
        <v>0</v>
      </c>
      <c r="L464" s="4">
        <f t="shared" si="369"/>
        <v>1854.73918</v>
      </c>
      <c r="M464" s="4">
        <f t="shared" si="369"/>
        <v>0</v>
      </c>
      <c r="N464" s="4">
        <f t="shared" si="369"/>
        <v>1854.73918</v>
      </c>
      <c r="O464" s="4">
        <f t="shared" si="369"/>
        <v>358.32</v>
      </c>
      <c r="P464" s="4">
        <f t="shared" si="369"/>
        <v>0</v>
      </c>
      <c r="Q464" s="4">
        <f t="shared" si="369"/>
        <v>358.32</v>
      </c>
      <c r="R464" s="4">
        <f t="shared" si="369"/>
        <v>0</v>
      </c>
      <c r="S464" s="4">
        <f t="shared" si="369"/>
        <v>358.32</v>
      </c>
      <c r="T464" s="4">
        <f t="shared" si="369"/>
        <v>0</v>
      </c>
      <c r="U464" s="4">
        <f t="shared" si="369"/>
        <v>358.32</v>
      </c>
      <c r="V464" s="4">
        <f t="shared" si="369"/>
        <v>358.32</v>
      </c>
      <c r="W464" s="4">
        <f t="shared" si="369"/>
        <v>0</v>
      </c>
      <c r="X464" s="4">
        <f t="shared" si="369"/>
        <v>358.32</v>
      </c>
      <c r="Y464" s="4">
        <f t="shared" si="369"/>
        <v>0</v>
      </c>
      <c r="Z464" s="4">
        <f t="shared" si="369"/>
        <v>358.32</v>
      </c>
      <c r="AA464" s="82"/>
    </row>
    <row r="465" spans="1:27" ht="63" hidden="1" customHeight="1" outlineLevel="5" x14ac:dyDescent="0.2">
      <c r="A465" s="5" t="s">
        <v>35</v>
      </c>
      <c r="B465" s="5" t="s">
        <v>308</v>
      </c>
      <c r="C465" s="5" t="s">
        <v>313</v>
      </c>
      <c r="D465" s="5"/>
      <c r="E465" s="23" t="s">
        <v>570</v>
      </c>
      <c r="F465" s="4">
        <f t="shared" ref="F465:Z467" si="370">F466</f>
        <v>134.83918</v>
      </c>
      <c r="G465" s="4">
        <f t="shared" si="370"/>
        <v>0</v>
      </c>
      <c r="H465" s="4">
        <f t="shared" si="370"/>
        <v>134.83918</v>
      </c>
      <c r="I465" s="4">
        <f t="shared" si="370"/>
        <v>0</v>
      </c>
      <c r="J465" s="4">
        <f t="shared" si="370"/>
        <v>0</v>
      </c>
      <c r="K465" s="4">
        <f t="shared" si="370"/>
        <v>0</v>
      </c>
      <c r="L465" s="4">
        <f t="shared" si="370"/>
        <v>134.83918</v>
      </c>
      <c r="M465" s="4">
        <f t="shared" si="370"/>
        <v>0</v>
      </c>
      <c r="N465" s="4">
        <f t="shared" si="370"/>
        <v>134.83918</v>
      </c>
      <c r="O465" s="4">
        <f t="shared" si="370"/>
        <v>358.32</v>
      </c>
      <c r="P465" s="4">
        <f t="shared" si="370"/>
        <v>0</v>
      </c>
      <c r="Q465" s="4">
        <f t="shared" si="370"/>
        <v>358.32</v>
      </c>
      <c r="R465" s="4">
        <f t="shared" si="370"/>
        <v>0</v>
      </c>
      <c r="S465" s="4">
        <f t="shared" si="370"/>
        <v>358.32</v>
      </c>
      <c r="T465" s="4">
        <f t="shared" si="370"/>
        <v>0</v>
      </c>
      <c r="U465" s="4">
        <f t="shared" si="370"/>
        <v>358.32</v>
      </c>
      <c r="V465" s="4">
        <f t="shared" si="370"/>
        <v>358.32</v>
      </c>
      <c r="W465" s="4">
        <f t="shared" si="370"/>
        <v>0</v>
      </c>
      <c r="X465" s="4">
        <f t="shared" si="370"/>
        <v>358.32</v>
      </c>
      <c r="Y465" s="4">
        <f t="shared" si="370"/>
        <v>0</v>
      </c>
      <c r="Z465" s="4">
        <f t="shared" si="370"/>
        <v>358.32</v>
      </c>
      <c r="AA465" s="82"/>
    </row>
    <row r="466" spans="1:27" ht="15.75" hidden="1" customHeight="1" outlineLevel="7" x14ac:dyDescent="0.2">
      <c r="A466" s="13" t="s">
        <v>35</v>
      </c>
      <c r="B466" s="13" t="s">
        <v>308</v>
      </c>
      <c r="C466" s="13" t="s">
        <v>313</v>
      </c>
      <c r="D466" s="13" t="s">
        <v>33</v>
      </c>
      <c r="E466" s="18" t="s">
        <v>34</v>
      </c>
      <c r="F466" s="49">
        <v>134.83918</v>
      </c>
      <c r="G466" s="8"/>
      <c r="H466" s="8">
        <f>SUM(F466:G466)</f>
        <v>134.83918</v>
      </c>
      <c r="I466" s="8"/>
      <c r="J466" s="8"/>
      <c r="K466" s="8"/>
      <c r="L466" s="8">
        <f>SUM(H466:K466)</f>
        <v>134.83918</v>
      </c>
      <c r="M466" s="8"/>
      <c r="N466" s="8">
        <f>SUM(L466:M466)</f>
        <v>134.83918</v>
      </c>
      <c r="O466" s="49">
        <v>358.32</v>
      </c>
      <c r="P466" s="8"/>
      <c r="Q466" s="8">
        <f>SUM(O466:P466)</f>
        <v>358.32</v>
      </c>
      <c r="R466" s="8"/>
      <c r="S466" s="8">
        <f>SUM(Q466:R466)</f>
        <v>358.32</v>
      </c>
      <c r="T466" s="8"/>
      <c r="U466" s="8">
        <f>SUM(S466:T466)</f>
        <v>358.32</v>
      </c>
      <c r="V466" s="49">
        <v>358.32</v>
      </c>
      <c r="W466" s="8"/>
      <c r="X466" s="8">
        <f>SUM(V466:W466)</f>
        <v>358.32</v>
      </c>
      <c r="Y466" s="8"/>
      <c r="Z466" s="8">
        <f>SUM(X466:Y466)</f>
        <v>358.32</v>
      </c>
      <c r="AA466" s="82"/>
    </row>
    <row r="467" spans="1:27" s="107" customFormat="1" ht="63" hidden="1" customHeight="1" outlineLevel="5" x14ac:dyDescent="0.2">
      <c r="A467" s="47" t="s">
        <v>35</v>
      </c>
      <c r="B467" s="47" t="s">
        <v>308</v>
      </c>
      <c r="C467" s="47" t="s">
        <v>313</v>
      </c>
      <c r="D467" s="47"/>
      <c r="E467" s="45" t="s">
        <v>584</v>
      </c>
      <c r="F467" s="20">
        <f t="shared" si="370"/>
        <v>1719.9</v>
      </c>
      <c r="G467" s="20">
        <f t="shared" si="370"/>
        <v>0</v>
      </c>
      <c r="H467" s="20">
        <f t="shared" si="370"/>
        <v>1719.9</v>
      </c>
      <c r="I467" s="20">
        <f t="shared" si="370"/>
        <v>0</v>
      </c>
      <c r="J467" s="20">
        <f t="shared" si="370"/>
        <v>0</v>
      </c>
      <c r="K467" s="20">
        <f t="shared" si="370"/>
        <v>0</v>
      </c>
      <c r="L467" s="20">
        <f t="shared" si="370"/>
        <v>1719.9</v>
      </c>
      <c r="M467" s="20">
        <f t="shared" si="370"/>
        <v>0</v>
      </c>
      <c r="N467" s="20">
        <f t="shared" si="370"/>
        <v>1719.9</v>
      </c>
      <c r="O467" s="20">
        <f t="shared" si="370"/>
        <v>0</v>
      </c>
      <c r="P467" s="20">
        <f t="shared" si="370"/>
        <v>0</v>
      </c>
      <c r="Q467" s="20"/>
      <c r="R467" s="20">
        <f t="shared" si="370"/>
        <v>0</v>
      </c>
      <c r="S467" s="20">
        <f t="shared" si="370"/>
        <v>0</v>
      </c>
      <c r="T467" s="20">
        <f t="shared" si="370"/>
        <v>0</v>
      </c>
      <c r="U467" s="20">
        <f t="shared" si="370"/>
        <v>0</v>
      </c>
      <c r="V467" s="20">
        <f t="shared" si="370"/>
        <v>0</v>
      </c>
      <c r="W467" s="20">
        <f t="shared" si="370"/>
        <v>0</v>
      </c>
      <c r="X467" s="20"/>
      <c r="Y467" s="20">
        <f t="shared" si="370"/>
        <v>0</v>
      </c>
      <c r="Z467" s="20">
        <f t="shared" si="370"/>
        <v>0</v>
      </c>
      <c r="AA467" s="82"/>
    </row>
    <row r="468" spans="1:27" s="107" customFormat="1" ht="15.75" hidden="1" customHeight="1" outlineLevel="7" x14ac:dyDescent="0.2">
      <c r="A468" s="46" t="s">
        <v>35</v>
      </c>
      <c r="B468" s="46" t="s">
        <v>308</v>
      </c>
      <c r="C468" s="46" t="s">
        <v>313</v>
      </c>
      <c r="D468" s="46" t="s">
        <v>33</v>
      </c>
      <c r="E468" s="50" t="s">
        <v>34</v>
      </c>
      <c r="F468" s="7">
        <v>1719.9</v>
      </c>
      <c r="G468" s="7"/>
      <c r="H468" s="7">
        <f>SUM(F468:G468)</f>
        <v>1719.9</v>
      </c>
      <c r="I468" s="7"/>
      <c r="J468" s="7"/>
      <c r="K468" s="7"/>
      <c r="L468" s="7">
        <f>SUM(H468:K468)</f>
        <v>1719.9</v>
      </c>
      <c r="M468" s="7"/>
      <c r="N468" s="7">
        <f>SUM(L468:M468)</f>
        <v>1719.9</v>
      </c>
      <c r="O468" s="7"/>
      <c r="P468" s="7"/>
      <c r="Q468" s="7"/>
      <c r="R468" s="7"/>
      <c r="S468" s="7">
        <f>SUM(Q468:R468)</f>
        <v>0</v>
      </c>
      <c r="T468" s="7"/>
      <c r="U468" s="7">
        <f>SUM(S468:T468)</f>
        <v>0</v>
      </c>
      <c r="V468" s="7"/>
      <c r="W468" s="7"/>
      <c r="X468" s="7"/>
      <c r="Y468" s="7"/>
      <c r="Z468" s="7">
        <f>SUM(X468:Y468)</f>
        <v>0</v>
      </c>
      <c r="AA468" s="82"/>
    </row>
    <row r="469" spans="1:27" ht="15.75" hidden="1" outlineLevel="1" x14ac:dyDescent="0.2">
      <c r="A469" s="5" t="s">
        <v>35</v>
      </c>
      <c r="B469" s="5" t="s">
        <v>314</v>
      </c>
      <c r="C469" s="5"/>
      <c r="D469" s="5"/>
      <c r="E469" s="23" t="s">
        <v>315</v>
      </c>
      <c r="F469" s="4">
        <f t="shared" ref="F469:Z475" si="371">F470</f>
        <v>15310.7</v>
      </c>
      <c r="G469" s="4">
        <f t="shared" si="371"/>
        <v>0</v>
      </c>
      <c r="H469" s="4">
        <f t="shared" si="371"/>
        <v>15310.7</v>
      </c>
      <c r="I469" s="4">
        <f t="shared" si="371"/>
        <v>0</v>
      </c>
      <c r="J469" s="4">
        <f t="shared" si="371"/>
        <v>0</v>
      </c>
      <c r="K469" s="4">
        <f t="shared" si="371"/>
        <v>0</v>
      </c>
      <c r="L469" s="4">
        <f t="shared" si="371"/>
        <v>15310.7</v>
      </c>
      <c r="M469" s="4">
        <f t="shared" si="371"/>
        <v>0</v>
      </c>
      <c r="N469" s="4">
        <f t="shared" si="371"/>
        <v>15310.7</v>
      </c>
      <c r="O469" s="4">
        <f t="shared" si="371"/>
        <v>15310.7</v>
      </c>
      <c r="P469" s="4">
        <f t="shared" si="371"/>
        <v>0</v>
      </c>
      <c r="Q469" s="4">
        <f t="shared" si="371"/>
        <v>15310.7</v>
      </c>
      <c r="R469" s="4">
        <f t="shared" si="371"/>
        <v>0</v>
      </c>
      <c r="S469" s="4">
        <f t="shared" si="371"/>
        <v>15310.7</v>
      </c>
      <c r="T469" s="4">
        <f t="shared" si="371"/>
        <v>0</v>
      </c>
      <c r="U469" s="4">
        <f t="shared" si="371"/>
        <v>15310.7</v>
      </c>
      <c r="V469" s="4">
        <f t="shared" si="371"/>
        <v>15310.6</v>
      </c>
      <c r="W469" s="4">
        <f t="shared" si="371"/>
        <v>0</v>
      </c>
      <c r="X469" s="4">
        <f t="shared" si="371"/>
        <v>15310.6</v>
      </c>
      <c r="Y469" s="4">
        <f t="shared" si="371"/>
        <v>0</v>
      </c>
      <c r="Z469" s="4">
        <f t="shared" si="371"/>
        <v>15310.6</v>
      </c>
      <c r="AA469" s="82"/>
    </row>
    <row r="470" spans="1:27" ht="31.5" hidden="1" outlineLevel="2" x14ac:dyDescent="0.2">
      <c r="A470" s="5" t="s">
        <v>35</v>
      </c>
      <c r="B470" s="5" t="s">
        <v>314</v>
      </c>
      <c r="C470" s="5" t="s">
        <v>42</v>
      </c>
      <c r="D470" s="5"/>
      <c r="E470" s="23" t="s">
        <v>43</v>
      </c>
      <c r="F470" s="4">
        <f t="shared" si="371"/>
        <v>15310.7</v>
      </c>
      <c r="G470" s="4">
        <f t="shared" si="371"/>
        <v>0</v>
      </c>
      <c r="H470" s="4">
        <f t="shared" si="371"/>
        <v>15310.7</v>
      </c>
      <c r="I470" s="4">
        <f t="shared" si="371"/>
        <v>0</v>
      </c>
      <c r="J470" s="4">
        <f t="shared" si="371"/>
        <v>0</v>
      </c>
      <c r="K470" s="4">
        <f t="shared" si="371"/>
        <v>0</v>
      </c>
      <c r="L470" s="4">
        <f t="shared" si="371"/>
        <v>15310.7</v>
      </c>
      <c r="M470" s="4">
        <f t="shared" si="371"/>
        <v>0</v>
      </c>
      <c r="N470" s="4">
        <f t="shared" si="371"/>
        <v>15310.7</v>
      </c>
      <c r="O470" s="4">
        <f t="shared" si="371"/>
        <v>15310.7</v>
      </c>
      <c r="P470" s="4">
        <f t="shared" si="371"/>
        <v>0</v>
      </c>
      <c r="Q470" s="4">
        <f t="shared" si="371"/>
        <v>15310.7</v>
      </c>
      <c r="R470" s="4">
        <f t="shared" si="371"/>
        <v>0</v>
      </c>
      <c r="S470" s="4">
        <f t="shared" si="371"/>
        <v>15310.7</v>
      </c>
      <c r="T470" s="4">
        <f t="shared" si="371"/>
        <v>0</v>
      </c>
      <c r="U470" s="4">
        <f t="shared" si="371"/>
        <v>15310.7</v>
      </c>
      <c r="V470" s="4">
        <f t="shared" si="371"/>
        <v>15310.6</v>
      </c>
      <c r="W470" s="4">
        <f t="shared" si="371"/>
        <v>0</v>
      </c>
      <c r="X470" s="4">
        <f t="shared" si="371"/>
        <v>15310.6</v>
      </c>
      <c r="Y470" s="4">
        <f t="shared" si="371"/>
        <v>0</v>
      </c>
      <c r="Z470" s="4">
        <f t="shared" si="371"/>
        <v>15310.6</v>
      </c>
      <c r="AA470" s="82"/>
    </row>
    <row r="471" spans="1:27" ht="47.25" hidden="1" outlineLevel="3" x14ac:dyDescent="0.2">
      <c r="A471" s="5" t="s">
        <v>35</v>
      </c>
      <c r="B471" s="5" t="s">
        <v>314</v>
      </c>
      <c r="C471" s="5" t="s">
        <v>44</v>
      </c>
      <c r="D471" s="5"/>
      <c r="E471" s="23" t="s">
        <v>45</v>
      </c>
      <c r="F471" s="4">
        <f t="shared" si="371"/>
        <v>15310.7</v>
      </c>
      <c r="G471" s="4">
        <f t="shared" si="371"/>
        <v>0</v>
      </c>
      <c r="H471" s="4">
        <f t="shared" si="371"/>
        <v>15310.7</v>
      </c>
      <c r="I471" s="4">
        <f t="shared" si="371"/>
        <v>0</v>
      </c>
      <c r="J471" s="4">
        <f t="shared" si="371"/>
        <v>0</v>
      </c>
      <c r="K471" s="4">
        <f t="shared" si="371"/>
        <v>0</v>
      </c>
      <c r="L471" s="4">
        <f t="shared" si="371"/>
        <v>15310.7</v>
      </c>
      <c r="M471" s="4">
        <f t="shared" si="371"/>
        <v>0</v>
      </c>
      <c r="N471" s="4">
        <f t="shared" si="371"/>
        <v>15310.7</v>
      </c>
      <c r="O471" s="4">
        <f t="shared" si="371"/>
        <v>15310.7</v>
      </c>
      <c r="P471" s="4">
        <f t="shared" si="371"/>
        <v>0</v>
      </c>
      <c r="Q471" s="4">
        <f t="shared" si="371"/>
        <v>15310.7</v>
      </c>
      <c r="R471" s="4">
        <f t="shared" si="371"/>
        <v>0</v>
      </c>
      <c r="S471" s="4">
        <f t="shared" si="371"/>
        <v>15310.7</v>
      </c>
      <c r="T471" s="4">
        <f t="shared" si="371"/>
        <v>0</v>
      </c>
      <c r="U471" s="4">
        <f t="shared" si="371"/>
        <v>15310.7</v>
      </c>
      <c r="V471" s="4">
        <f t="shared" si="371"/>
        <v>15310.6</v>
      </c>
      <c r="W471" s="4">
        <f t="shared" si="371"/>
        <v>0</v>
      </c>
      <c r="X471" s="4">
        <f t="shared" si="371"/>
        <v>15310.6</v>
      </c>
      <c r="Y471" s="4">
        <f t="shared" si="371"/>
        <v>0</v>
      </c>
      <c r="Z471" s="4">
        <f t="shared" si="371"/>
        <v>15310.6</v>
      </c>
      <c r="AA471" s="82"/>
    </row>
    <row r="472" spans="1:27" ht="31.5" hidden="1" outlineLevel="4" x14ac:dyDescent="0.2">
      <c r="A472" s="5" t="s">
        <v>35</v>
      </c>
      <c r="B472" s="5" t="s">
        <v>314</v>
      </c>
      <c r="C472" s="5" t="s">
        <v>46</v>
      </c>
      <c r="D472" s="5"/>
      <c r="E472" s="23" t="s">
        <v>47</v>
      </c>
      <c r="F472" s="4">
        <f>F473+F475</f>
        <v>15310.7</v>
      </c>
      <c r="G472" s="4">
        <f t="shared" ref="G472:Z472" si="372">G473+G475</f>
        <v>0</v>
      </c>
      <c r="H472" s="4">
        <f t="shared" si="372"/>
        <v>15310.7</v>
      </c>
      <c r="I472" s="4">
        <f t="shared" si="372"/>
        <v>0</v>
      </c>
      <c r="J472" s="4">
        <f t="shared" si="372"/>
        <v>0</v>
      </c>
      <c r="K472" s="4">
        <f t="shared" si="372"/>
        <v>0</v>
      </c>
      <c r="L472" s="4">
        <f t="shared" si="372"/>
        <v>15310.7</v>
      </c>
      <c r="M472" s="4">
        <f t="shared" si="372"/>
        <v>0</v>
      </c>
      <c r="N472" s="4">
        <f t="shared" si="372"/>
        <v>15310.7</v>
      </c>
      <c r="O472" s="4">
        <f t="shared" si="372"/>
        <v>15310.7</v>
      </c>
      <c r="P472" s="4">
        <f t="shared" si="372"/>
        <v>0</v>
      </c>
      <c r="Q472" s="4">
        <f t="shared" si="372"/>
        <v>15310.7</v>
      </c>
      <c r="R472" s="4">
        <f t="shared" si="372"/>
        <v>0</v>
      </c>
      <c r="S472" s="4">
        <f t="shared" si="372"/>
        <v>15310.7</v>
      </c>
      <c r="T472" s="4">
        <f t="shared" si="372"/>
        <v>0</v>
      </c>
      <c r="U472" s="4">
        <f t="shared" si="372"/>
        <v>15310.7</v>
      </c>
      <c r="V472" s="4">
        <f t="shared" si="372"/>
        <v>15310.6</v>
      </c>
      <c r="W472" s="4">
        <f t="shared" si="372"/>
        <v>0</v>
      </c>
      <c r="X472" s="4">
        <f t="shared" si="372"/>
        <v>15310.6</v>
      </c>
      <c r="Y472" s="4">
        <f t="shared" si="372"/>
        <v>0</v>
      </c>
      <c r="Z472" s="4">
        <f t="shared" si="372"/>
        <v>15310.6</v>
      </c>
      <c r="AA472" s="82"/>
    </row>
    <row r="473" spans="1:27" s="107" customFormat="1" ht="84.75" hidden="1" customHeight="1" outlineLevel="5" x14ac:dyDescent="0.2">
      <c r="A473" s="47" t="s">
        <v>35</v>
      </c>
      <c r="B473" s="47" t="s">
        <v>314</v>
      </c>
      <c r="C473" s="47" t="s">
        <v>316</v>
      </c>
      <c r="D473" s="47"/>
      <c r="E473" s="52" t="s">
        <v>317</v>
      </c>
      <c r="F473" s="20">
        <f t="shared" si="371"/>
        <v>6124.3</v>
      </c>
      <c r="G473" s="20">
        <f t="shared" si="371"/>
        <v>0</v>
      </c>
      <c r="H473" s="20">
        <f t="shared" si="371"/>
        <v>6124.3</v>
      </c>
      <c r="I473" s="20">
        <f t="shared" si="371"/>
        <v>0</v>
      </c>
      <c r="J473" s="20">
        <f t="shared" si="371"/>
        <v>0</v>
      </c>
      <c r="K473" s="20">
        <f t="shared" si="371"/>
        <v>0</v>
      </c>
      <c r="L473" s="20">
        <f t="shared" si="371"/>
        <v>6124.3</v>
      </c>
      <c r="M473" s="20">
        <f t="shared" si="371"/>
        <v>0</v>
      </c>
      <c r="N473" s="20">
        <f t="shared" si="371"/>
        <v>6124.3</v>
      </c>
      <c r="O473" s="20">
        <f t="shared" si="371"/>
        <v>3062.1</v>
      </c>
      <c r="P473" s="20">
        <f t="shared" si="371"/>
        <v>0</v>
      </c>
      <c r="Q473" s="20">
        <f t="shared" si="371"/>
        <v>3062.1</v>
      </c>
      <c r="R473" s="20">
        <f t="shared" si="371"/>
        <v>0</v>
      </c>
      <c r="S473" s="20">
        <f t="shared" si="371"/>
        <v>3062.1</v>
      </c>
      <c r="T473" s="20">
        <f t="shared" si="371"/>
        <v>0</v>
      </c>
      <c r="U473" s="20">
        <f t="shared" si="371"/>
        <v>3062.1</v>
      </c>
      <c r="V473" s="20">
        <f t="shared" si="371"/>
        <v>3062.1</v>
      </c>
      <c r="W473" s="20">
        <f t="shared" si="371"/>
        <v>0</v>
      </c>
      <c r="X473" s="20">
        <f t="shared" si="371"/>
        <v>3062.1</v>
      </c>
      <c r="Y473" s="20">
        <f t="shared" si="371"/>
        <v>0</v>
      </c>
      <c r="Z473" s="20">
        <f t="shared" si="371"/>
        <v>3062.1</v>
      </c>
      <c r="AA473" s="82"/>
    </row>
    <row r="474" spans="1:27" s="107" customFormat="1" ht="31.5" hidden="1" outlineLevel="7" x14ac:dyDescent="0.2">
      <c r="A474" s="46" t="s">
        <v>35</v>
      </c>
      <c r="B474" s="46" t="s">
        <v>314</v>
      </c>
      <c r="C474" s="46" t="s">
        <v>316</v>
      </c>
      <c r="D474" s="46" t="s">
        <v>143</v>
      </c>
      <c r="E474" s="50" t="s">
        <v>144</v>
      </c>
      <c r="F474" s="7">
        <v>6124.3</v>
      </c>
      <c r="G474" s="7"/>
      <c r="H474" s="7">
        <f>SUM(F474:G474)</f>
        <v>6124.3</v>
      </c>
      <c r="I474" s="7"/>
      <c r="J474" s="7"/>
      <c r="K474" s="7"/>
      <c r="L474" s="7">
        <f>SUM(H474:K474)</f>
        <v>6124.3</v>
      </c>
      <c r="M474" s="7"/>
      <c r="N474" s="7">
        <f>SUM(L474:M474)</f>
        <v>6124.3</v>
      </c>
      <c r="O474" s="7">
        <v>3062.1</v>
      </c>
      <c r="P474" s="7"/>
      <c r="Q474" s="7">
        <f>SUM(O474:P474)</f>
        <v>3062.1</v>
      </c>
      <c r="R474" s="7"/>
      <c r="S474" s="7">
        <f>SUM(Q474:R474)</f>
        <v>3062.1</v>
      </c>
      <c r="T474" s="7"/>
      <c r="U474" s="7">
        <f>SUM(S474:T474)</f>
        <v>3062.1</v>
      </c>
      <c r="V474" s="7">
        <v>3062.1</v>
      </c>
      <c r="W474" s="7"/>
      <c r="X474" s="7">
        <f>SUM(V474:W474)</f>
        <v>3062.1</v>
      </c>
      <c r="Y474" s="7"/>
      <c r="Z474" s="7">
        <f>SUM(X474:Y474)</f>
        <v>3062.1</v>
      </c>
      <c r="AA474" s="82"/>
    </row>
    <row r="475" spans="1:27" s="107" customFormat="1" ht="47.25" hidden="1" outlineLevel="5" x14ac:dyDescent="0.2">
      <c r="A475" s="47" t="s">
        <v>35</v>
      </c>
      <c r="B475" s="47" t="s">
        <v>314</v>
      </c>
      <c r="C475" s="47" t="s">
        <v>695</v>
      </c>
      <c r="D475" s="47"/>
      <c r="E475" s="52" t="s">
        <v>575</v>
      </c>
      <c r="F475" s="20">
        <f t="shared" si="371"/>
        <v>9186.4</v>
      </c>
      <c r="G475" s="20">
        <f t="shared" si="371"/>
        <v>0</v>
      </c>
      <c r="H475" s="20">
        <f t="shared" si="371"/>
        <v>9186.4</v>
      </c>
      <c r="I475" s="20">
        <f t="shared" si="371"/>
        <v>0</v>
      </c>
      <c r="J475" s="20">
        <f t="shared" si="371"/>
        <v>0</v>
      </c>
      <c r="K475" s="20">
        <f t="shared" si="371"/>
        <v>0</v>
      </c>
      <c r="L475" s="20">
        <f t="shared" si="371"/>
        <v>9186.4</v>
      </c>
      <c r="M475" s="20">
        <f t="shared" si="371"/>
        <v>0</v>
      </c>
      <c r="N475" s="20">
        <f t="shared" si="371"/>
        <v>9186.4</v>
      </c>
      <c r="O475" s="20">
        <f t="shared" si="371"/>
        <v>12248.6</v>
      </c>
      <c r="P475" s="20">
        <f t="shared" si="371"/>
        <v>0</v>
      </c>
      <c r="Q475" s="20">
        <f t="shared" si="371"/>
        <v>12248.6</v>
      </c>
      <c r="R475" s="20">
        <f t="shared" si="371"/>
        <v>0</v>
      </c>
      <c r="S475" s="20">
        <f t="shared" si="371"/>
        <v>12248.6</v>
      </c>
      <c r="T475" s="20">
        <f t="shared" si="371"/>
        <v>0</v>
      </c>
      <c r="U475" s="20">
        <f t="shared" si="371"/>
        <v>12248.6</v>
      </c>
      <c r="V475" s="20">
        <f t="shared" si="371"/>
        <v>12248.5</v>
      </c>
      <c r="W475" s="20">
        <f t="shared" si="371"/>
        <v>0</v>
      </c>
      <c r="X475" s="20">
        <f t="shared" si="371"/>
        <v>12248.5</v>
      </c>
      <c r="Y475" s="20">
        <f t="shared" si="371"/>
        <v>0</v>
      </c>
      <c r="Z475" s="20">
        <f t="shared" si="371"/>
        <v>12248.5</v>
      </c>
      <c r="AA475" s="82"/>
    </row>
    <row r="476" spans="1:27" s="107" customFormat="1" ht="31.5" hidden="1" outlineLevel="7" x14ac:dyDescent="0.2">
      <c r="A476" s="46" t="s">
        <v>35</v>
      </c>
      <c r="B476" s="46" t="s">
        <v>314</v>
      </c>
      <c r="C476" s="46" t="s">
        <v>696</v>
      </c>
      <c r="D476" s="46" t="s">
        <v>143</v>
      </c>
      <c r="E476" s="50" t="s">
        <v>144</v>
      </c>
      <c r="F476" s="7">
        <v>9186.4</v>
      </c>
      <c r="G476" s="7"/>
      <c r="H476" s="7">
        <f>SUM(F476:G476)</f>
        <v>9186.4</v>
      </c>
      <c r="I476" s="7"/>
      <c r="J476" s="7"/>
      <c r="K476" s="7"/>
      <c r="L476" s="7">
        <f>SUM(H476:K476)</f>
        <v>9186.4</v>
      </c>
      <c r="M476" s="7"/>
      <c r="N476" s="7">
        <f>SUM(L476:M476)</f>
        <v>9186.4</v>
      </c>
      <c r="O476" s="7">
        <v>12248.6</v>
      </c>
      <c r="P476" s="7"/>
      <c r="Q476" s="7">
        <f>SUM(O476:P476)</f>
        <v>12248.6</v>
      </c>
      <c r="R476" s="7"/>
      <c r="S476" s="7">
        <f>SUM(Q476:R476)</f>
        <v>12248.6</v>
      </c>
      <c r="T476" s="7"/>
      <c r="U476" s="7">
        <f>SUM(S476:T476)</f>
        <v>12248.6</v>
      </c>
      <c r="V476" s="7">
        <v>12248.5</v>
      </c>
      <c r="W476" s="7"/>
      <c r="X476" s="7">
        <f>SUM(V476:W476)</f>
        <v>12248.5</v>
      </c>
      <c r="Y476" s="7"/>
      <c r="Z476" s="7">
        <f>SUM(X476:Y476)</f>
        <v>12248.5</v>
      </c>
      <c r="AA476" s="82"/>
    </row>
    <row r="477" spans="1:27" ht="15.75" outlineLevel="1" x14ac:dyDescent="0.2">
      <c r="A477" s="5" t="s">
        <v>35</v>
      </c>
      <c r="B477" s="5" t="s">
        <v>318</v>
      </c>
      <c r="C477" s="5"/>
      <c r="D477" s="5"/>
      <c r="E477" s="23" t="s">
        <v>319</v>
      </c>
      <c r="F477" s="4">
        <f t="shared" ref="F477:Z477" si="373">F478+F487+F498</f>
        <v>6140.7999999999993</v>
      </c>
      <c r="G477" s="4">
        <f t="shared" si="373"/>
        <v>0</v>
      </c>
      <c r="H477" s="4">
        <f t="shared" si="373"/>
        <v>6140.7999999999993</v>
      </c>
      <c r="I477" s="4">
        <f t="shared" si="373"/>
        <v>0</v>
      </c>
      <c r="J477" s="4">
        <f t="shared" si="373"/>
        <v>1000</v>
      </c>
      <c r="K477" s="4">
        <f t="shared" si="373"/>
        <v>0</v>
      </c>
      <c r="L477" s="4">
        <f t="shared" si="373"/>
        <v>7140.7999999999993</v>
      </c>
      <c r="M477" s="4">
        <f t="shared" si="373"/>
        <v>511.87</v>
      </c>
      <c r="N477" s="4">
        <f t="shared" si="373"/>
        <v>7652.67</v>
      </c>
      <c r="O477" s="4">
        <f t="shared" si="373"/>
        <v>5491.4</v>
      </c>
      <c r="P477" s="4">
        <f t="shared" si="373"/>
        <v>0</v>
      </c>
      <c r="Q477" s="4">
        <f t="shared" si="373"/>
        <v>5491.4</v>
      </c>
      <c r="R477" s="4">
        <f t="shared" si="373"/>
        <v>0</v>
      </c>
      <c r="S477" s="4">
        <f t="shared" si="373"/>
        <v>5491.4</v>
      </c>
      <c r="T477" s="4">
        <f t="shared" si="373"/>
        <v>0</v>
      </c>
      <c r="U477" s="4">
        <f t="shared" si="373"/>
        <v>5491.4</v>
      </c>
      <c r="V477" s="4">
        <f t="shared" si="373"/>
        <v>5490.6</v>
      </c>
      <c r="W477" s="4">
        <f t="shared" si="373"/>
        <v>0</v>
      </c>
      <c r="X477" s="4">
        <f t="shared" si="373"/>
        <v>5490.6</v>
      </c>
      <c r="Y477" s="4">
        <f t="shared" si="373"/>
        <v>0</v>
      </c>
      <c r="Z477" s="4">
        <f t="shared" si="373"/>
        <v>5490.6</v>
      </c>
      <c r="AA477" s="82"/>
    </row>
    <row r="478" spans="1:27" ht="31.5" outlineLevel="2" x14ac:dyDescent="0.2">
      <c r="A478" s="5" t="s">
        <v>35</v>
      </c>
      <c r="B478" s="5" t="s">
        <v>318</v>
      </c>
      <c r="C478" s="5" t="s">
        <v>170</v>
      </c>
      <c r="D478" s="5"/>
      <c r="E478" s="23" t="s">
        <v>171</v>
      </c>
      <c r="F478" s="4">
        <f>F483</f>
        <v>961.5</v>
      </c>
      <c r="G478" s="4">
        <f t="shared" ref="G478:H478" si="374">G483</f>
        <v>0</v>
      </c>
      <c r="H478" s="4">
        <f t="shared" si="374"/>
        <v>961.5</v>
      </c>
      <c r="I478" s="4">
        <f>I483+I479</f>
        <v>0</v>
      </c>
      <c r="J478" s="4">
        <f t="shared" ref="J478:Z478" si="375">J483+J479</f>
        <v>0</v>
      </c>
      <c r="K478" s="4">
        <f t="shared" si="375"/>
        <v>0</v>
      </c>
      <c r="L478" s="4">
        <f t="shared" si="375"/>
        <v>961.5</v>
      </c>
      <c r="M478" s="4">
        <f t="shared" si="375"/>
        <v>-41.5</v>
      </c>
      <c r="N478" s="4">
        <f t="shared" si="375"/>
        <v>920</v>
      </c>
      <c r="O478" s="4">
        <f t="shared" si="375"/>
        <v>865</v>
      </c>
      <c r="P478" s="4">
        <f t="shared" si="375"/>
        <v>0</v>
      </c>
      <c r="Q478" s="4">
        <f t="shared" si="375"/>
        <v>865</v>
      </c>
      <c r="R478" s="4">
        <f t="shared" si="375"/>
        <v>0</v>
      </c>
      <c r="S478" s="4">
        <f t="shared" si="375"/>
        <v>865</v>
      </c>
      <c r="T478" s="4">
        <f t="shared" si="375"/>
        <v>0</v>
      </c>
      <c r="U478" s="4">
        <f t="shared" si="375"/>
        <v>865</v>
      </c>
      <c r="V478" s="4">
        <f t="shared" si="375"/>
        <v>865</v>
      </c>
      <c r="W478" s="4">
        <f t="shared" si="375"/>
        <v>0</v>
      </c>
      <c r="X478" s="4">
        <f t="shared" si="375"/>
        <v>865</v>
      </c>
      <c r="Y478" s="4">
        <f t="shared" si="375"/>
        <v>0</v>
      </c>
      <c r="Z478" s="4">
        <f t="shared" si="375"/>
        <v>865</v>
      </c>
      <c r="AA478" s="82"/>
    </row>
    <row r="479" spans="1:27" ht="47.25" hidden="1" outlineLevel="2" x14ac:dyDescent="0.2">
      <c r="A479" s="5" t="s">
        <v>35</v>
      </c>
      <c r="B479" s="5" t="s">
        <v>318</v>
      </c>
      <c r="C479" s="10" t="s">
        <v>244</v>
      </c>
      <c r="D479" s="10" t="s">
        <v>700</v>
      </c>
      <c r="E479" s="81" t="s">
        <v>245</v>
      </c>
      <c r="F479" s="4"/>
      <c r="G479" s="4"/>
      <c r="H479" s="4"/>
      <c r="I479" s="4">
        <f>I480</f>
        <v>0</v>
      </c>
      <c r="J479" s="4">
        <f t="shared" ref="J479:Y481" si="376">J480</f>
        <v>0</v>
      </c>
      <c r="K479" s="4">
        <f t="shared" si="376"/>
        <v>46.973999999999997</v>
      </c>
      <c r="L479" s="4">
        <f t="shared" si="376"/>
        <v>46.973999999999997</v>
      </c>
      <c r="M479" s="4">
        <f t="shared" si="376"/>
        <v>0</v>
      </c>
      <c r="N479" s="4">
        <f t="shared" si="376"/>
        <v>46.973999999999997</v>
      </c>
      <c r="O479" s="4">
        <f t="shared" si="376"/>
        <v>0</v>
      </c>
      <c r="P479" s="4">
        <f t="shared" si="376"/>
        <v>0</v>
      </c>
      <c r="Q479" s="4">
        <f t="shared" si="376"/>
        <v>0</v>
      </c>
      <c r="R479" s="4">
        <f t="shared" si="376"/>
        <v>0</v>
      </c>
      <c r="S479" s="4"/>
      <c r="T479" s="4">
        <f t="shared" si="376"/>
        <v>0</v>
      </c>
      <c r="U479" s="4">
        <f t="shared" si="376"/>
        <v>0</v>
      </c>
      <c r="V479" s="4">
        <f t="shared" si="376"/>
        <v>0</v>
      </c>
      <c r="W479" s="4">
        <f t="shared" si="376"/>
        <v>0</v>
      </c>
      <c r="X479" s="4">
        <f t="shared" si="376"/>
        <v>0</v>
      </c>
      <c r="Y479" s="4">
        <f t="shared" si="376"/>
        <v>0</v>
      </c>
      <c r="Z479" s="4"/>
      <c r="AA479" s="82"/>
    </row>
    <row r="480" spans="1:27" ht="31.5" hidden="1" outlineLevel="2" x14ac:dyDescent="0.2">
      <c r="A480" s="5" t="s">
        <v>35</v>
      </c>
      <c r="B480" s="5" t="s">
        <v>318</v>
      </c>
      <c r="C480" s="10" t="s">
        <v>599</v>
      </c>
      <c r="D480" s="10"/>
      <c r="E480" s="81" t="s">
        <v>596</v>
      </c>
      <c r="F480" s="4"/>
      <c r="G480" s="4"/>
      <c r="H480" s="4"/>
      <c r="I480" s="4">
        <f>I481</f>
        <v>0</v>
      </c>
      <c r="J480" s="4">
        <f t="shared" si="376"/>
        <v>0</v>
      </c>
      <c r="K480" s="4">
        <f t="shared" si="376"/>
        <v>46.973999999999997</v>
      </c>
      <c r="L480" s="4">
        <f t="shared" si="376"/>
        <v>46.973999999999997</v>
      </c>
      <c r="M480" s="4">
        <f t="shared" si="376"/>
        <v>0</v>
      </c>
      <c r="N480" s="4">
        <f t="shared" si="376"/>
        <v>46.973999999999997</v>
      </c>
      <c r="O480" s="4">
        <f t="shared" si="376"/>
        <v>0</v>
      </c>
      <c r="P480" s="4">
        <f t="shared" si="376"/>
        <v>0</v>
      </c>
      <c r="Q480" s="4">
        <f t="shared" si="376"/>
        <v>0</v>
      </c>
      <c r="R480" s="4">
        <f t="shared" si="376"/>
        <v>0</v>
      </c>
      <c r="S480" s="4"/>
      <c r="T480" s="4">
        <f t="shared" si="376"/>
        <v>0</v>
      </c>
      <c r="U480" s="4">
        <f t="shared" si="376"/>
        <v>0</v>
      </c>
      <c r="V480" s="4">
        <f t="shared" si="376"/>
        <v>0</v>
      </c>
      <c r="W480" s="4">
        <f t="shared" si="376"/>
        <v>0</v>
      </c>
      <c r="X480" s="4">
        <f t="shared" si="376"/>
        <v>0</v>
      </c>
      <c r="Y480" s="4">
        <f t="shared" si="376"/>
        <v>0</v>
      </c>
      <c r="Z480" s="4"/>
      <c r="AA480" s="82"/>
    </row>
    <row r="481" spans="1:27" s="106" customFormat="1" ht="31.5" hidden="1" outlineLevel="2" x14ac:dyDescent="0.2">
      <c r="A481" s="5" t="s">
        <v>35</v>
      </c>
      <c r="B481" s="5" t="s">
        <v>318</v>
      </c>
      <c r="C481" s="10" t="s">
        <v>754</v>
      </c>
      <c r="D481" s="10"/>
      <c r="E481" s="81" t="s">
        <v>753</v>
      </c>
      <c r="F481" s="4"/>
      <c r="G481" s="4"/>
      <c r="H481" s="4"/>
      <c r="I481" s="4">
        <f>I482</f>
        <v>0</v>
      </c>
      <c r="J481" s="4">
        <f t="shared" si="376"/>
        <v>0</v>
      </c>
      <c r="K481" s="4">
        <f t="shared" si="376"/>
        <v>46.973999999999997</v>
      </c>
      <c r="L481" s="4">
        <f t="shared" si="376"/>
        <v>46.973999999999997</v>
      </c>
      <c r="M481" s="4">
        <f t="shared" si="376"/>
        <v>0</v>
      </c>
      <c r="N481" s="4">
        <f t="shared" si="376"/>
        <v>46.973999999999997</v>
      </c>
      <c r="O481" s="4">
        <f t="shared" si="376"/>
        <v>0</v>
      </c>
      <c r="P481" s="4">
        <f t="shared" si="376"/>
        <v>0</v>
      </c>
      <c r="Q481" s="4">
        <f t="shared" si="376"/>
        <v>0</v>
      </c>
      <c r="R481" s="4">
        <f t="shared" si="376"/>
        <v>0</v>
      </c>
      <c r="S481" s="4"/>
      <c r="T481" s="4">
        <f t="shared" si="376"/>
        <v>0</v>
      </c>
      <c r="U481" s="4">
        <f t="shared" si="376"/>
        <v>0</v>
      </c>
      <c r="V481" s="4">
        <f t="shared" si="376"/>
        <v>0</v>
      </c>
      <c r="W481" s="4">
        <f t="shared" si="376"/>
        <v>0</v>
      </c>
      <c r="X481" s="4">
        <f t="shared" si="376"/>
        <v>0</v>
      </c>
      <c r="Y481" s="4">
        <f t="shared" si="376"/>
        <v>0</v>
      </c>
      <c r="Z481" s="4"/>
      <c r="AA481" s="82"/>
    </row>
    <row r="482" spans="1:27" ht="15.75" hidden="1" outlineLevel="2" x14ac:dyDescent="0.2">
      <c r="A482" s="13" t="s">
        <v>35</v>
      </c>
      <c r="B482" s="13" t="s">
        <v>318</v>
      </c>
      <c r="C482" s="9" t="s">
        <v>754</v>
      </c>
      <c r="D482" s="9" t="s">
        <v>33</v>
      </c>
      <c r="E482" s="79" t="s">
        <v>34</v>
      </c>
      <c r="F482" s="4"/>
      <c r="G482" s="4"/>
      <c r="H482" s="4"/>
      <c r="I482" s="4"/>
      <c r="J482" s="4"/>
      <c r="K482" s="8">
        <v>46.973999999999997</v>
      </c>
      <c r="L482" s="8">
        <f>SUM(H482:K482)</f>
        <v>46.973999999999997</v>
      </c>
      <c r="M482" s="8"/>
      <c r="N482" s="8">
        <f>SUM(L482:M482)</f>
        <v>46.973999999999997</v>
      </c>
      <c r="O482" s="4"/>
      <c r="P482" s="4"/>
      <c r="Q482" s="4"/>
      <c r="R482" s="4"/>
      <c r="S482" s="4"/>
      <c r="T482" s="8"/>
      <c r="U482" s="8">
        <f>SUM(S482:T482)</f>
        <v>0</v>
      </c>
      <c r="V482" s="4"/>
      <c r="W482" s="4"/>
      <c r="X482" s="4"/>
      <c r="Y482" s="4"/>
      <c r="Z482" s="4"/>
      <c r="AA482" s="82"/>
    </row>
    <row r="483" spans="1:27" ht="47.25" outlineLevel="3" x14ac:dyDescent="0.2">
      <c r="A483" s="5" t="s">
        <v>35</v>
      </c>
      <c r="B483" s="5" t="s">
        <v>318</v>
      </c>
      <c r="C483" s="5" t="s">
        <v>188</v>
      </c>
      <c r="D483" s="5"/>
      <c r="E483" s="23" t="s">
        <v>189</v>
      </c>
      <c r="F483" s="4">
        <f t="shared" ref="F483:Z485" si="377">F484</f>
        <v>961.5</v>
      </c>
      <c r="G483" s="4">
        <f t="shared" si="377"/>
        <v>0</v>
      </c>
      <c r="H483" s="4">
        <f t="shared" si="377"/>
        <v>961.5</v>
      </c>
      <c r="I483" s="4">
        <f t="shared" si="377"/>
        <v>0</v>
      </c>
      <c r="J483" s="4">
        <f t="shared" si="377"/>
        <v>0</v>
      </c>
      <c r="K483" s="4">
        <f t="shared" si="377"/>
        <v>-46.973999999999997</v>
      </c>
      <c r="L483" s="4">
        <f t="shared" si="377"/>
        <v>914.52599999999995</v>
      </c>
      <c r="M483" s="4">
        <f t="shared" si="377"/>
        <v>-41.5</v>
      </c>
      <c r="N483" s="4">
        <f t="shared" si="377"/>
        <v>873.02599999999995</v>
      </c>
      <c r="O483" s="4">
        <f t="shared" si="377"/>
        <v>865</v>
      </c>
      <c r="P483" s="4">
        <f t="shared" si="377"/>
        <v>0</v>
      </c>
      <c r="Q483" s="4">
        <f t="shared" si="377"/>
        <v>865</v>
      </c>
      <c r="R483" s="4">
        <f t="shared" si="377"/>
        <v>0</v>
      </c>
      <c r="S483" s="4">
        <f t="shared" si="377"/>
        <v>865</v>
      </c>
      <c r="T483" s="4">
        <f t="shared" si="377"/>
        <v>0</v>
      </c>
      <c r="U483" s="4">
        <f t="shared" si="377"/>
        <v>865</v>
      </c>
      <c r="V483" s="4">
        <f t="shared" si="377"/>
        <v>865</v>
      </c>
      <c r="W483" s="4">
        <f t="shared" si="377"/>
        <v>0</v>
      </c>
      <c r="X483" s="4">
        <f t="shared" si="377"/>
        <v>865</v>
      </c>
      <c r="Y483" s="4">
        <f t="shared" si="377"/>
        <v>0</v>
      </c>
      <c r="Z483" s="4">
        <f t="shared" si="377"/>
        <v>865</v>
      </c>
      <c r="AA483" s="82"/>
    </row>
    <row r="484" spans="1:27" ht="47.25" outlineLevel="4" x14ac:dyDescent="0.2">
      <c r="A484" s="5" t="s">
        <v>35</v>
      </c>
      <c r="B484" s="5" t="s">
        <v>318</v>
      </c>
      <c r="C484" s="5" t="s">
        <v>190</v>
      </c>
      <c r="D484" s="5"/>
      <c r="E484" s="23" t="s">
        <v>114</v>
      </c>
      <c r="F484" s="4">
        <f t="shared" si="377"/>
        <v>961.5</v>
      </c>
      <c r="G484" s="4">
        <f t="shared" si="377"/>
        <v>0</v>
      </c>
      <c r="H484" s="4">
        <f t="shared" si="377"/>
        <v>961.5</v>
      </c>
      <c r="I484" s="4">
        <f t="shared" si="377"/>
        <v>0</v>
      </c>
      <c r="J484" s="4">
        <f t="shared" si="377"/>
        <v>0</v>
      </c>
      <c r="K484" s="4">
        <f t="shared" si="377"/>
        <v>-46.973999999999997</v>
      </c>
      <c r="L484" s="4">
        <f t="shared" si="377"/>
        <v>914.52599999999995</v>
      </c>
      <c r="M484" s="4">
        <f t="shared" si="377"/>
        <v>-41.5</v>
      </c>
      <c r="N484" s="4">
        <f t="shared" si="377"/>
        <v>873.02599999999995</v>
      </c>
      <c r="O484" s="4">
        <f t="shared" si="377"/>
        <v>865</v>
      </c>
      <c r="P484" s="4">
        <f t="shared" si="377"/>
        <v>0</v>
      </c>
      <c r="Q484" s="4">
        <f t="shared" si="377"/>
        <v>865</v>
      </c>
      <c r="R484" s="4">
        <f t="shared" si="377"/>
        <v>0</v>
      </c>
      <c r="S484" s="4">
        <f t="shared" si="377"/>
        <v>865</v>
      </c>
      <c r="T484" s="4">
        <f t="shared" si="377"/>
        <v>0</v>
      </c>
      <c r="U484" s="4">
        <f t="shared" si="377"/>
        <v>865</v>
      </c>
      <c r="V484" s="4">
        <f t="shared" si="377"/>
        <v>865</v>
      </c>
      <c r="W484" s="4">
        <f t="shared" si="377"/>
        <v>0</v>
      </c>
      <c r="X484" s="4">
        <f t="shared" si="377"/>
        <v>865</v>
      </c>
      <c r="Y484" s="4">
        <f t="shared" si="377"/>
        <v>0</v>
      </c>
      <c r="Z484" s="4">
        <f t="shared" si="377"/>
        <v>865</v>
      </c>
      <c r="AA484" s="82"/>
    </row>
    <row r="485" spans="1:27" ht="31.5" outlineLevel="5" x14ac:dyDescent="0.2">
      <c r="A485" s="5" t="s">
        <v>35</v>
      </c>
      <c r="B485" s="5" t="s">
        <v>318</v>
      </c>
      <c r="C485" s="5" t="s">
        <v>191</v>
      </c>
      <c r="D485" s="5"/>
      <c r="E485" s="23" t="s">
        <v>192</v>
      </c>
      <c r="F485" s="4">
        <f t="shared" si="377"/>
        <v>961.5</v>
      </c>
      <c r="G485" s="4">
        <f t="shared" si="377"/>
        <v>0</v>
      </c>
      <c r="H485" s="4">
        <f t="shared" si="377"/>
        <v>961.5</v>
      </c>
      <c r="I485" s="4">
        <f t="shared" si="377"/>
        <v>0</v>
      </c>
      <c r="J485" s="4">
        <f t="shared" si="377"/>
        <v>0</v>
      </c>
      <c r="K485" s="4">
        <f t="shared" si="377"/>
        <v>-46.973999999999997</v>
      </c>
      <c r="L485" s="4">
        <f t="shared" si="377"/>
        <v>914.52599999999995</v>
      </c>
      <c r="M485" s="4">
        <f t="shared" si="377"/>
        <v>-41.5</v>
      </c>
      <c r="N485" s="4">
        <f t="shared" si="377"/>
        <v>873.02599999999995</v>
      </c>
      <c r="O485" s="4">
        <f t="shared" si="377"/>
        <v>865</v>
      </c>
      <c r="P485" s="4">
        <f t="shared" si="377"/>
        <v>0</v>
      </c>
      <c r="Q485" s="4">
        <f t="shared" si="377"/>
        <v>865</v>
      </c>
      <c r="R485" s="4">
        <f t="shared" si="377"/>
        <v>0</v>
      </c>
      <c r="S485" s="4">
        <f t="shared" si="377"/>
        <v>865</v>
      </c>
      <c r="T485" s="4">
        <f t="shared" si="377"/>
        <v>0</v>
      </c>
      <c r="U485" s="4">
        <f t="shared" si="377"/>
        <v>865</v>
      </c>
      <c r="V485" s="4">
        <f t="shared" si="377"/>
        <v>865</v>
      </c>
      <c r="W485" s="4">
        <f t="shared" si="377"/>
        <v>0</v>
      </c>
      <c r="X485" s="4">
        <f t="shared" si="377"/>
        <v>865</v>
      </c>
      <c r="Y485" s="4">
        <f t="shared" si="377"/>
        <v>0</v>
      </c>
      <c r="Z485" s="4">
        <f t="shared" si="377"/>
        <v>865</v>
      </c>
      <c r="AA485" s="82"/>
    </row>
    <row r="486" spans="1:27" ht="23.25" customHeight="1" outlineLevel="7" x14ac:dyDescent="0.2">
      <c r="A486" s="13" t="s">
        <v>35</v>
      </c>
      <c r="B486" s="13" t="s">
        <v>318</v>
      </c>
      <c r="C486" s="13" t="s">
        <v>191</v>
      </c>
      <c r="D486" s="13" t="s">
        <v>27</v>
      </c>
      <c r="E486" s="18" t="s">
        <v>28</v>
      </c>
      <c r="F486" s="8">
        <v>961.5</v>
      </c>
      <c r="G486" s="8"/>
      <c r="H486" s="8">
        <f>SUM(F486:G486)</f>
        <v>961.5</v>
      </c>
      <c r="I486" s="8"/>
      <c r="J486" s="8"/>
      <c r="K486" s="8">
        <v>-46.973999999999997</v>
      </c>
      <c r="L486" s="8">
        <f>SUM(H486:K486)</f>
        <v>914.52599999999995</v>
      </c>
      <c r="M486" s="8">
        <v>-41.5</v>
      </c>
      <c r="N486" s="8">
        <f>SUM(L486:M486)</f>
        <v>873.02599999999995</v>
      </c>
      <c r="O486" s="8">
        <v>865</v>
      </c>
      <c r="P486" s="8"/>
      <c r="Q486" s="8">
        <f>SUM(O486:P486)</f>
        <v>865</v>
      </c>
      <c r="R486" s="8"/>
      <c r="S486" s="8">
        <f>SUM(Q486:R486)</f>
        <v>865</v>
      </c>
      <c r="T486" s="8"/>
      <c r="U486" s="8">
        <f>SUM(S486:T486)</f>
        <v>865</v>
      </c>
      <c r="V486" s="8">
        <v>865</v>
      </c>
      <c r="W486" s="8"/>
      <c r="X486" s="8">
        <f>SUM(V486:W486)</f>
        <v>865</v>
      </c>
      <c r="Y486" s="8"/>
      <c r="Z486" s="8">
        <f>SUM(X486:Y486)</f>
        <v>865</v>
      </c>
      <c r="AA486" s="82"/>
    </row>
    <row r="487" spans="1:27" ht="31.5" hidden="1" outlineLevel="2" x14ac:dyDescent="0.2">
      <c r="A487" s="5" t="s">
        <v>35</v>
      </c>
      <c r="B487" s="5" t="s">
        <v>318</v>
      </c>
      <c r="C487" s="5" t="s">
        <v>84</v>
      </c>
      <c r="D487" s="5"/>
      <c r="E487" s="23" t="s">
        <v>85</v>
      </c>
      <c r="F487" s="4">
        <f>F488+F494</f>
        <v>3567.9</v>
      </c>
      <c r="G487" s="4">
        <f t="shared" ref="G487:Z487" si="378">G488+G494</f>
        <v>0</v>
      </c>
      <c r="H487" s="4">
        <f t="shared" si="378"/>
        <v>3567.9</v>
      </c>
      <c r="I487" s="4">
        <f t="shared" si="378"/>
        <v>0</v>
      </c>
      <c r="J487" s="4">
        <f t="shared" si="378"/>
        <v>0</v>
      </c>
      <c r="K487" s="4">
        <f t="shared" si="378"/>
        <v>0</v>
      </c>
      <c r="L487" s="4">
        <f t="shared" si="378"/>
        <v>3567.9</v>
      </c>
      <c r="M487" s="4">
        <f t="shared" si="378"/>
        <v>0</v>
      </c>
      <c r="N487" s="4">
        <f t="shared" si="378"/>
        <v>3567.9</v>
      </c>
      <c r="O487" s="4">
        <f t="shared" si="378"/>
        <v>3215</v>
      </c>
      <c r="P487" s="4">
        <f t="shared" si="378"/>
        <v>0</v>
      </c>
      <c r="Q487" s="4">
        <f t="shared" si="378"/>
        <v>3215</v>
      </c>
      <c r="R487" s="4">
        <f t="shared" si="378"/>
        <v>0</v>
      </c>
      <c r="S487" s="4">
        <f t="shared" si="378"/>
        <v>3215</v>
      </c>
      <c r="T487" s="4">
        <f t="shared" si="378"/>
        <v>0</v>
      </c>
      <c r="U487" s="4">
        <f t="shared" si="378"/>
        <v>3215</v>
      </c>
      <c r="V487" s="4">
        <f t="shared" si="378"/>
        <v>3215</v>
      </c>
      <c r="W487" s="4">
        <f t="shared" si="378"/>
        <v>0</v>
      </c>
      <c r="X487" s="4">
        <f t="shared" si="378"/>
        <v>3215</v>
      </c>
      <c r="Y487" s="4">
        <f t="shared" si="378"/>
        <v>0</v>
      </c>
      <c r="Z487" s="4">
        <f t="shared" si="378"/>
        <v>3215</v>
      </c>
      <c r="AA487" s="82"/>
    </row>
    <row r="488" spans="1:27" ht="31.5" hidden="1" outlineLevel="3" x14ac:dyDescent="0.2">
      <c r="A488" s="5" t="s">
        <v>35</v>
      </c>
      <c r="B488" s="5" t="s">
        <v>318</v>
      </c>
      <c r="C488" s="5" t="s">
        <v>320</v>
      </c>
      <c r="D488" s="5"/>
      <c r="E488" s="23" t="s">
        <v>321</v>
      </c>
      <c r="F488" s="4">
        <f>F489</f>
        <v>2326.3000000000002</v>
      </c>
      <c r="G488" s="4">
        <f t="shared" ref="G488:Z488" si="379">G489</f>
        <v>0</v>
      </c>
      <c r="H488" s="4">
        <f t="shared" si="379"/>
        <v>2326.3000000000002</v>
      </c>
      <c r="I488" s="4">
        <f t="shared" si="379"/>
        <v>0</v>
      </c>
      <c r="J488" s="4">
        <f t="shared" si="379"/>
        <v>0</v>
      </c>
      <c r="K488" s="4">
        <f t="shared" si="379"/>
        <v>0</v>
      </c>
      <c r="L488" s="4">
        <f t="shared" si="379"/>
        <v>2326.3000000000002</v>
      </c>
      <c r="M488" s="4">
        <f t="shared" si="379"/>
        <v>0</v>
      </c>
      <c r="N488" s="4">
        <f t="shared" si="379"/>
        <v>2326.3000000000002</v>
      </c>
      <c r="O488" s="4">
        <f t="shared" si="379"/>
        <v>2095</v>
      </c>
      <c r="P488" s="4">
        <f t="shared" si="379"/>
        <v>0</v>
      </c>
      <c r="Q488" s="4">
        <f t="shared" si="379"/>
        <v>2095</v>
      </c>
      <c r="R488" s="4">
        <f t="shared" si="379"/>
        <v>0</v>
      </c>
      <c r="S488" s="4">
        <f t="shared" si="379"/>
        <v>2095</v>
      </c>
      <c r="T488" s="4">
        <f t="shared" si="379"/>
        <v>0</v>
      </c>
      <c r="U488" s="4">
        <f t="shared" si="379"/>
        <v>2095</v>
      </c>
      <c r="V488" s="4">
        <f t="shared" si="379"/>
        <v>2095</v>
      </c>
      <c r="W488" s="4">
        <f t="shared" si="379"/>
        <v>0</v>
      </c>
      <c r="X488" s="4">
        <f t="shared" si="379"/>
        <v>2095</v>
      </c>
      <c r="Y488" s="4">
        <f t="shared" si="379"/>
        <v>0</v>
      </c>
      <c r="Z488" s="4">
        <f t="shared" si="379"/>
        <v>2095</v>
      </c>
      <c r="AA488" s="82"/>
    </row>
    <row r="489" spans="1:27" ht="31.5" hidden="1" outlineLevel="4" x14ac:dyDescent="0.2">
      <c r="A489" s="5" t="s">
        <v>35</v>
      </c>
      <c r="B489" s="5" t="s">
        <v>318</v>
      </c>
      <c r="C489" s="5" t="s">
        <v>322</v>
      </c>
      <c r="D489" s="5"/>
      <c r="E489" s="23" t="s">
        <v>323</v>
      </c>
      <c r="F489" s="4">
        <f>F490+F492</f>
        <v>2326.3000000000002</v>
      </c>
      <c r="G489" s="4">
        <f t="shared" ref="G489:Z489" si="380">G490+G492</f>
        <v>0</v>
      </c>
      <c r="H489" s="4">
        <f t="shared" si="380"/>
        <v>2326.3000000000002</v>
      </c>
      <c r="I489" s="4">
        <f t="shared" si="380"/>
        <v>0</v>
      </c>
      <c r="J489" s="4">
        <f t="shared" si="380"/>
        <v>0</v>
      </c>
      <c r="K489" s="4">
        <f t="shared" si="380"/>
        <v>0</v>
      </c>
      <c r="L489" s="4">
        <f t="shared" si="380"/>
        <v>2326.3000000000002</v>
      </c>
      <c r="M489" s="4">
        <f t="shared" si="380"/>
        <v>0</v>
      </c>
      <c r="N489" s="4">
        <f t="shared" si="380"/>
        <v>2326.3000000000002</v>
      </c>
      <c r="O489" s="4">
        <f t="shared" si="380"/>
        <v>2095</v>
      </c>
      <c r="P489" s="4">
        <f t="shared" si="380"/>
        <v>0</v>
      </c>
      <c r="Q489" s="4">
        <f t="shared" si="380"/>
        <v>2095</v>
      </c>
      <c r="R489" s="4">
        <f t="shared" si="380"/>
        <v>0</v>
      </c>
      <c r="S489" s="4">
        <f t="shared" si="380"/>
        <v>2095</v>
      </c>
      <c r="T489" s="4">
        <f t="shared" si="380"/>
        <v>0</v>
      </c>
      <c r="U489" s="4">
        <f t="shared" si="380"/>
        <v>2095</v>
      </c>
      <c r="V489" s="4">
        <f t="shared" si="380"/>
        <v>2095</v>
      </c>
      <c r="W489" s="4">
        <f t="shared" si="380"/>
        <v>0</v>
      </c>
      <c r="X489" s="4">
        <f t="shared" si="380"/>
        <v>2095</v>
      </c>
      <c r="Y489" s="4">
        <f t="shared" si="380"/>
        <v>0</v>
      </c>
      <c r="Z489" s="4">
        <f t="shared" si="380"/>
        <v>2095</v>
      </c>
      <c r="AA489" s="82"/>
    </row>
    <row r="490" spans="1:27" ht="31.5" hidden="1" outlineLevel="5" x14ac:dyDescent="0.2">
      <c r="A490" s="5" t="s">
        <v>35</v>
      </c>
      <c r="B490" s="5" t="s">
        <v>318</v>
      </c>
      <c r="C490" s="5" t="s">
        <v>324</v>
      </c>
      <c r="D490" s="5"/>
      <c r="E490" s="23" t="s">
        <v>91</v>
      </c>
      <c r="F490" s="4">
        <f t="shared" ref="F490:Z490" si="381">F491</f>
        <v>1089.8</v>
      </c>
      <c r="G490" s="4">
        <f t="shared" si="381"/>
        <v>0</v>
      </c>
      <c r="H490" s="4">
        <f t="shared" si="381"/>
        <v>1089.8</v>
      </c>
      <c r="I490" s="4">
        <f t="shared" si="381"/>
        <v>0</v>
      </c>
      <c r="J490" s="4">
        <f t="shared" si="381"/>
        <v>0</v>
      </c>
      <c r="K490" s="4">
        <f t="shared" si="381"/>
        <v>0</v>
      </c>
      <c r="L490" s="4">
        <f t="shared" si="381"/>
        <v>1089.8</v>
      </c>
      <c r="M490" s="4">
        <f t="shared" si="381"/>
        <v>0</v>
      </c>
      <c r="N490" s="4">
        <f t="shared" si="381"/>
        <v>1089.8</v>
      </c>
      <c r="O490" s="4">
        <f t="shared" si="381"/>
        <v>980</v>
      </c>
      <c r="P490" s="4">
        <f t="shared" si="381"/>
        <v>0</v>
      </c>
      <c r="Q490" s="4">
        <f t="shared" si="381"/>
        <v>980</v>
      </c>
      <c r="R490" s="4">
        <f t="shared" si="381"/>
        <v>0</v>
      </c>
      <c r="S490" s="4">
        <f t="shared" si="381"/>
        <v>980</v>
      </c>
      <c r="T490" s="4">
        <f t="shared" si="381"/>
        <v>0</v>
      </c>
      <c r="U490" s="4">
        <f t="shared" si="381"/>
        <v>980</v>
      </c>
      <c r="V490" s="4">
        <f t="shared" si="381"/>
        <v>980</v>
      </c>
      <c r="W490" s="4">
        <f t="shared" si="381"/>
        <v>0</v>
      </c>
      <c r="X490" s="4">
        <f t="shared" si="381"/>
        <v>980</v>
      </c>
      <c r="Y490" s="4">
        <f t="shared" si="381"/>
        <v>0</v>
      </c>
      <c r="Z490" s="4">
        <f t="shared" si="381"/>
        <v>980</v>
      </c>
      <c r="AA490" s="82"/>
    </row>
    <row r="491" spans="1:27" ht="31.5" hidden="1" outlineLevel="7" x14ac:dyDescent="0.2">
      <c r="A491" s="13" t="s">
        <v>35</v>
      </c>
      <c r="B491" s="13" t="s">
        <v>318</v>
      </c>
      <c r="C491" s="13" t="s">
        <v>324</v>
      </c>
      <c r="D491" s="13" t="s">
        <v>92</v>
      </c>
      <c r="E491" s="18" t="s">
        <v>93</v>
      </c>
      <c r="F491" s="8">
        <v>1089.8</v>
      </c>
      <c r="G491" s="8"/>
      <c r="H491" s="8">
        <f>SUM(F491:G491)</f>
        <v>1089.8</v>
      </c>
      <c r="I491" s="8"/>
      <c r="J491" s="8"/>
      <c r="K491" s="8"/>
      <c r="L491" s="8">
        <f>SUM(H491:K491)</f>
        <v>1089.8</v>
      </c>
      <c r="M491" s="8"/>
      <c r="N491" s="8">
        <f>SUM(L491:M491)</f>
        <v>1089.8</v>
      </c>
      <c r="O491" s="8">
        <v>980</v>
      </c>
      <c r="P491" s="8"/>
      <c r="Q491" s="8">
        <f>SUM(O491:P491)</f>
        <v>980</v>
      </c>
      <c r="R491" s="8"/>
      <c r="S491" s="8">
        <f>SUM(Q491:R491)</f>
        <v>980</v>
      </c>
      <c r="T491" s="8"/>
      <c r="U491" s="8">
        <f>SUM(S491:T491)</f>
        <v>980</v>
      </c>
      <c r="V491" s="8">
        <v>980</v>
      </c>
      <c r="W491" s="8"/>
      <c r="X491" s="8">
        <f>SUM(V491:W491)</f>
        <v>980</v>
      </c>
      <c r="Y491" s="8"/>
      <c r="Z491" s="8">
        <f>SUM(X491:Y491)</f>
        <v>980</v>
      </c>
      <c r="AA491" s="82"/>
    </row>
    <row r="492" spans="1:27" ht="15.75" hidden="1" outlineLevel="5" x14ac:dyDescent="0.2">
      <c r="A492" s="5" t="s">
        <v>35</v>
      </c>
      <c r="B492" s="5" t="s">
        <v>318</v>
      </c>
      <c r="C492" s="5" t="s">
        <v>325</v>
      </c>
      <c r="D492" s="5"/>
      <c r="E492" s="23" t="s">
        <v>326</v>
      </c>
      <c r="F492" s="4">
        <f t="shared" ref="F492:Z492" si="382">F493</f>
        <v>1236.5</v>
      </c>
      <c r="G492" s="4">
        <f t="shared" si="382"/>
        <v>0</v>
      </c>
      <c r="H492" s="4">
        <f t="shared" si="382"/>
        <v>1236.5</v>
      </c>
      <c r="I492" s="4">
        <f t="shared" si="382"/>
        <v>0</v>
      </c>
      <c r="J492" s="4">
        <f t="shared" si="382"/>
        <v>0</v>
      </c>
      <c r="K492" s="4">
        <f t="shared" si="382"/>
        <v>0</v>
      </c>
      <c r="L492" s="4">
        <f t="shared" si="382"/>
        <v>1236.5</v>
      </c>
      <c r="M492" s="4">
        <f t="shared" si="382"/>
        <v>0</v>
      </c>
      <c r="N492" s="4">
        <f t="shared" si="382"/>
        <v>1236.5</v>
      </c>
      <c r="O492" s="4">
        <f t="shared" si="382"/>
        <v>1115</v>
      </c>
      <c r="P492" s="4">
        <f t="shared" si="382"/>
        <v>0</v>
      </c>
      <c r="Q492" s="4">
        <f t="shared" si="382"/>
        <v>1115</v>
      </c>
      <c r="R492" s="4">
        <f t="shared" si="382"/>
        <v>0</v>
      </c>
      <c r="S492" s="4">
        <f t="shared" si="382"/>
        <v>1115</v>
      </c>
      <c r="T492" s="4">
        <f t="shared" si="382"/>
        <v>0</v>
      </c>
      <c r="U492" s="4">
        <f t="shared" si="382"/>
        <v>1115</v>
      </c>
      <c r="V492" s="4">
        <f t="shared" si="382"/>
        <v>1115</v>
      </c>
      <c r="W492" s="4">
        <f t="shared" si="382"/>
        <v>0</v>
      </c>
      <c r="X492" s="4">
        <f t="shared" si="382"/>
        <v>1115</v>
      </c>
      <c r="Y492" s="4">
        <f t="shared" si="382"/>
        <v>0</v>
      </c>
      <c r="Z492" s="4">
        <f t="shared" si="382"/>
        <v>1115</v>
      </c>
      <c r="AA492" s="82"/>
    </row>
    <row r="493" spans="1:27" ht="15.75" hidden="1" outlineLevel="7" x14ac:dyDescent="0.2">
      <c r="A493" s="13" t="s">
        <v>35</v>
      </c>
      <c r="B493" s="13" t="s">
        <v>318</v>
      </c>
      <c r="C493" s="13" t="s">
        <v>325</v>
      </c>
      <c r="D493" s="13" t="s">
        <v>33</v>
      </c>
      <c r="E493" s="18" t="s">
        <v>34</v>
      </c>
      <c r="F493" s="8">
        <v>1236.5</v>
      </c>
      <c r="G493" s="8"/>
      <c r="H493" s="8">
        <f>SUM(F493:G493)</f>
        <v>1236.5</v>
      </c>
      <c r="I493" s="8"/>
      <c r="J493" s="8"/>
      <c r="K493" s="8"/>
      <c r="L493" s="8">
        <f>SUM(H493:K493)</f>
        <v>1236.5</v>
      </c>
      <c r="M493" s="8"/>
      <c r="N493" s="8">
        <f>SUM(L493:M493)</f>
        <v>1236.5</v>
      </c>
      <c r="O493" s="8">
        <v>1115</v>
      </c>
      <c r="P493" s="8"/>
      <c r="Q493" s="8">
        <f>SUM(O493:P493)</f>
        <v>1115</v>
      </c>
      <c r="R493" s="8"/>
      <c r="S493" s="8">
        <f>SUM(Q493:R493)</f>
        <v>1115</v>
      </c>
      <c r="T493" s="8"/>
      <c r="U493" s="8">
        <f>SUM(S493:T493)</f>
        <v>1115</v>
      </c>
      <c r="V493" s="8">
        <v>1115</v>
      </c>
      <c r="W493" s="8"/>
      <c r="X493" s="8">
        <f>SUM(V493:W493)</f>
        <v>1115</v>
      </c>
      <c r="Y493" s="8"/>
      <c r="Z493" s="8">
        <f>SUM(X493:Y493)</f>
        <v>1115</v>
      </c>
      <c r="AA493" s="82"/>
    </row>
    <row r="494" spans="1:27" ht="31.5" hidden="1" outlineLevel="3" x14ac:dyDescent="0.2">
      <c r="A494" s="5" t="s">
        <v>35</v>
      </c>
      <c r="B494" s="5" t="s">
        <v>318</v>
      </c>
      <c r="C494" s="5" t="s">
        <v>327</v>
      </c>
      <c r="D494" s="5"/>
      <c r="E494" s="23" t="s">
        <v>328</v>
      </c>
      <c r="F494" s="4">
        <f t="shared" ref="F494:Z496" si="383">F495</f>
        <v>1241.5999999999999</v>
      </c>
      <c r="G494" s="4">
        <f t="shared" si="383"/>
        <v>0</v>
      </c>
      <c r="H494" s="4">
        <f t="shared" si="383"/>
        <v>1241.5999999999999</v>
      </c>
      <c r="I494" s="4">
        <f t="shared" si="383"/>
        <v>0</v>
      </c>
      <c r="J494" s="4">
        <f t="shared" si="383"/>
        <v>0</v>
      </c>
      <c r="K494" s="4">
        <f t="shared" si="383"/>
        <v>0</v>
      </c>
      <c r="L494" s="4">
        <f t="shared" si="383"/>
        <v>1241.5999999999999</v>
      </c>
      <c r="M494" s="4">
        <f t="shared" si="383"/>
        <v>0</v>
      </c>
      <c r="N494" s="4">
        <f t="shared" si="383"/>
        <v>1241.5999999999999</v>
      </c>
      <c r="O494" s="4">
        <f t="shared" si="383"/>
        <v>1120</v>
      </c>
      <c r="P494" s="4">
        <f t="shared" si="383"/>
        <v>0</v>
      </c>
      <c r="Q494" s="4">
        <f t="shared" si="383"/>
        <v>1120</v>
      </c>
      <c r="R494" s="4">
        <f t="shared" si="383"/>
        <v>0</v>
      </c>
      <c r="S494" s="4">
        <f t="shared" si="383"/>
        <v>1120</v>
      </c>
      <c r="T494" s="4">
        <f t="shared" si="383"/>
        <v>0</v>
      </c>
      <c r="U494" s="4">
        <f t="shared" si="383"/>
        <v>1120</v>
      </c>
      <c r="V494" s="4">
        <f t="shared" si="383"/>
        <v>1120</v>
      </c>
      <c r="W494" s="4">
        <f t="shared" si="383"/>
        <v>0</v>
      </c>
      <c r="X494" s="4">
        <f t="shared" si="383"/>
        <v>1120</v>
      </c>
      <c r="Y494" s="4">
        <f t="shared" si="383"/>
        <v>0</v>
      </c>
      <c r="Z494" s="4">
        <f t="shared" si="383"/>
        <v>1120</v>
      </c>
      <c r="AA494" s="82"/>
    </row>
    <row r="495" spans="1:27" ht="31.5" hidden="1" outlineLevel="4" x14ac:dyDescent="0.2">
      <c r="A495" s="5" t="s">
        <v>35</v>
      </c>
      <c r="B495" s="5" t="s">
        <v>318</v>
      </c>
      <c r="C495" s="5" t="s">
        <v>329</v>
      </c>
      <c r="D495" s="5"/>
      <c r="E495" s="23" t="s">
        <v>330</v>
      </c>
      <c r="F495" s="4">
        <f>F496</f>
        <v>1241.5999999999999</v>
      </c>
      <c r="G495" s="4">
        <f t="shared" si="383"/>
        <v>0</v>
      </c>
      <c r="H495" s="4">
        <f t="shared" si="383"/>
        <v>1241.5999999999999</v>
      </c>
      <c r="I495" s="4">
        <f t="shared" si="383"/>
        <v>0</v>
      </c>
      <c r="J495" s="4">
        <f t="shared" si="383"/>
        <v>0</v>
      </c>
      <c r="K495" s="4">
        <f t="shared" si="383"/>
        <v>0</v>
      </c>
      <c r="L495" s="4">
        <f t="shared" si="383"/>
        <v>1241.5999999999999</v>
      </c>
      <c r="M495" s="4">
        <f t="shared" si="383"/>
        <v>0</v>
      </c>
      <c r="N495" s="4">
        <f t="shared" si="383"/>
        <v>1241.5999999999999</v>
      </c>
      <c r="O495" s="4">
        <f t="shared" si="383"/>
        <v>1120</v>
      </c>
      <c r="P495" s="4">
        <f t="shared" si="383"/>
        <v>0</v>
      </c>
      <c r="Q495" s="4">
        <f t="shared" si="383"/>
        <v>1120</v>
      </c>
      <c r="R495" s="4">
        <f t="shared" si="383"/>
        <v>0</v>
      </c>
      <c r="S495" s="4">
        <f t="shared" si="383"/>
        <v>1120</v>
      </c>
      <c r="T495" s="4">
        <f t="shared" si="383"/>
        <v>0</v>
      </c>
      <c r="U495" s="4">
        <f t="shared" si="383"/>
        <v>1120</v>
      </c>
      <c r="V495" s="4">
        <f t="shared" si="383"/>
        <v>1120</v>
      </c>
      <c r="W495" s="4">
        <f t="shared" si="383"/>
        <v>0</v>
      </c>
      <c r="X495" s="4">
        <f t="shared" si="383"/>
        <v>1120</v>
      </c>
      <c r="Y495" s="4">
        <f t="shared" si="383"/>
        <v>0</v>
      </c>
      <c r="Z495" s="4">
        <f t="shared" si="383"/>
        <v>1120</v>
      </c>
      <c r="AA495" s="82"/>
    </row>
    <row r="496" spans="1:27" ht="31.5" hidden="1" outlineLevel="5" x14ac:dyDescent="0.2">
      <c r="A496" s="5" t="s">
        <v>35</v>
      </c>
      <c r="B496" s="5" t="s">
        <v>318</v>
      </c>
      <c r="C496" s="5" t="s">
        <v>331</v>
      </c>
      <c r="D496" s="5"/>
      <c r="E496" s="23" t="s">
        <v>91</v>
      </c>
      <c r="F496" s="4">
        <f t="shared" si="383"/>
        <v>1241.5999999999999</v>
      </c>
      <c r="G496" s="4">
        <f t="shared" si="383"/>
        <v>0</v>
      </c>
      <c r="H496" s="4">
        <f t="shared" si="383"/>
        <v>1241.5999999999999</v>
      </c>
      <c r="I496" s="4">
        <f t="shared" si="383"/>
        <v>0</v>
      </c>
      <c r="J496" s="4">
        <f t="shared" si="383"/>
        <v>0</v>
      </c>
      <c r="K496" s="4">
        <f t="shared" si="383"/>
        <v>0</v>
      </c>
      <c r="L496" s="4">
        <f t="shared" si="383"/>
        <v>1241.5999999999999</v>
      </c>
      <c r="M496" s="4">
        <f t="shared" si="383"/>
        <v>0</v>
      </c>
      <c r="N496" s="4">
        <f t="shared" si="383"/>
        <v>1241.5999999999999</v>
      </c>
      <c r="O496" s="4">
        <f t="shared" si="383"/>
        <v>1120</v>
      </c>
      <c r="P496" s="4">
        <f t="shared" si="383"/>
        <v>0</v>
      </c>
      <c r="Q496" s="4">
        <f t="shared" si="383"/>
        <v>1120</v>
      </c>
      <c r="R496" s="4">
        <f t="shared" si="383"/>
        <v>0</v>
      </c>
      <c r="S496" s="4">
        <f t="shared" si="383"/>
        <v>1120</v>
      </c>
      <c r="T496" s="4">
        <f t="shared" si="383"/>
        <v>0</v>
      </c>
      <c r="U496" s="4">
        <f t="shared" si="383"/>
        <v>1120</v>
      </c>
      <c r="V496" s="4">
        <f t="shared" si="383"/>
        <v>1120</v>
      </c>
      <c r="W496" s="4">
        <f t="shared" si="383"/>
        <v>0</v>
      </c>
      <c r="X496" s="4">
        <f t="shared" si="383"/>
        <v>1120</v>
      </c>
      <c r="Y496" s="4">
        <f t="shared" si="383"/>
        <v>0</v>
      </c>
      <c r="Z496" s="4">
        <f t="shared" si="383"/>
        <v>1120</v>
      </c>
      <c r="AA496" s="82"/>
    </row>
    <row r="497" spans="1:27" ht="31.5" hidden="1" outlineLevel="7" x14ac:dyDescent="0.2">
      <c r="A497" s="13" t="s">
        <v>35</v>
      </c>
      <c r="B497" s="13" t="s">
        <v>318</v>
      </c>
      <c r="C497" s="13" t="s">
        <v>331</v>
      </c>
      <c r="D497" s="13" t="s">
        <v>92</v>
      </c>
      <c r="E497" s="18" t="s">
        <v>93</v>
      </c>
      <c r="F497" s="8">
        <v>1241.5999999999999</v>
      </c>
      <c r="G497" s="8"/>
      <c r="H497" s="8">
        <f>SUM(F497:G497)</f>
        <v>1241.5999999999999</v>
      </c>
      <c r="I497" s="8"/>
      <c r="J497" s="8"/>
      <c r="K497" s="8"/>
      <c r="L497" s="8">
        <f>SUM(H497:K497)</f>
        <v>1241.5999999999999</v>
      </c>
      <c r="M497" s="8"/>
      <c r="N497" s="8">
        <f>SUM(L497:M497)</f>
        <v>1241.5999999999999</v>
      </c>
      <c r="O497" s="8">
        <v>1120</v>
      </c>
      <c r="P497" s="8"/>
      <c r="Q497" s="8">
        <f>SUM(O497:P497)</f>
        <v>1120</v>
      </c>
      <c r="R497" s="8"/>
      <c r="S497" s="8">
        <f>SUM(Q497:R497)</f>
        <v>1120</v>
      </c>
      <c r="T497" s="8"/>
      <c r="U497" s="8">
        <f>SUM(S497:T497)</f>
        <v>1120</v>
      </c>
      <c r="V497" s="8">
        <v>1120</v>
      </c>
      <c r="W497" s="8"/>
      <c r="X497" s="8">
        <f>SUM(V497:W497)</f>
        <v>1120</v>
      </c>
      <c r="Y497" s="8"/>
      <c r="Z497" s="8">
        <f>SUM(X497:Y497)</f>
        <v>1120</v>
      </c>
      <c r="AA497" s="82"/>
    </row>
    <row r="498" spans="1:27" ht="31.5" outlineLevel="2" x14ac:dyDescent="0.2">
      <c r="A498" s="5" t="s">
        <v>35</v>
      </c>
      <c r="B498" s="5" t="s">
        <v>318</v>
      </c>
      <c r="C498" s="5" t="s">
        <v>42</v>
      </c>
      <c r="D498" s="5"/>
      <c r="E498" s="23" t="s">
        <v>43</v>
      </c>
      <c r="F498" s="4">
        <f>F499+F505</f>
        <v>1611.4</v>
      </c>
      <c r="G498" s="4">
        <f t="shared" ref="G498:Z498" si="384">G499+G505</f>
        <v>0</v>
      </c>
      <c r="H498" s="4">
        <f t="shared" si="384"/>
        <v>1611.4</v>
      </c>
      <c r="I498" s="4">
        <f t="shared" si="384"/>
        <v>0</v>
      </c>
      <c r="J498" s="4">
        <f t="shared" si="384"/>
        <v>1000</v>
      </c>
      <c r="K498" s="4">
        <f t="shared" si="384"/>
        <v>0</v>
      </c>
      <c r="L498" s="4">
        <f t="shared" si="384"/>
        <v>2611.4</v>
      </c>
      <c r="M498" s="4">
        <f t="shared" si="384"/>
        <v>553.37</v>
      </c>
      <c r="N498" s="4">
        <f t="shared" si="384"/>
        <v>3164.77</v>
      </c>
      <c r="O498" s="4">
        <f t="shared" si="384"/>
        <v>1411.4</v>
      </c>
      <c r="P498" s="4">
        <f t="shared" si="384"/>
        <v>0</v>
      </c>
      <c r="Q498" s="4">
        <f t="shared" si="384"/>
        <v>1411.4</v>
      </c>
      <c r="R498" s="4">
        <f t="shared" si="384"/>
        <v>0</v>
      </c>
      <c r="S498" s="4">
        <f t="shared" si="384"/>
        <v>1411.4</v>
      </c>
      <c r="T498" s="4">
        <f t="shared" si="384"/>
        <v>0</v>
      </c>
      <c r="U498" s="4">
        <f t="shared" si="384"/>
        <v>1411.4</v>
      </c>
      <c r="V498" s="4">
        <f t="shared" si="384"/>
        <v>1410.6</v>
      </c>
      <c r="W498" s="4">
        <f t="shared" si="384"/>
        <v>0</v>
      </c>
      <c r="X498" s="4">
        <f t="shared" si="384"/>
        <v>1410.6</v>
      </c>
      <c r="Y498" s="4">
        <f t="shared" si="384"/>
        <v>0</v>
      </c>
      <c r="Z498" s="4">
        <f t="shared" si="384"/>
        <v>1410.6</v>
      </c>
      <c r="AA498" s="82"/>
    </row>
    <row r="499" spans="1:27" ht="47.25" outlineLevel="3" x14ac:dyDescent="0.2">
      <c r="A499" s="5" t="s">
        <v>35</v>
      </c>
      <c r="B499" s="5" t="s">
        <v>318</v>
      </c>
      <c r="C499" s="5" t="s">
        <v>44</v>
      </c>
      <c r="D499" s="5"/>
      <c r="E499" s="23" t="s">
        <v>45</v>
      </c>
      <c r="F499" s="4">
        <f>F500</f>
        <v>1011.4</v>
      </c>
      <c r="G499" s="4">
        <f t="shared" ref="G499:Z499" si="385">G500</f>
        <v>0</v>
      </c>
      <c r="H499" s="4">
        <f t="shared" si="385"/>
        <v>1011.4</v>
      </c>
      <c r="I499" s="4">
        <f t="shared" si="385"/>
        <v>0</v>
      </c>
      <c r="J499" s="4">
        <f t="shared" si="385"/>
        <v>0</v>
      </c>
      <c r="K499" s="4">
        <f t="shared" si="385"/>
        <v>0</v>
      </c>
      <c r="L499" s="4">
        <f t="shared" si="385"/>
        <v>1011.4</v>
      </c>
      <c r="M499" s="4">
        <f t="shared" si="385"/>
        <v>553.37</v>
      </c>
      <c r="N499" s="4">
        <f t="shared" si="385"/>
        <v>1564.77</v>
      </c>
      <c r="O499" s="4">
        <f t="shared" si="385"/>
        <v>811.4</v>
      </c>
      <c r="P499" s="4">
        <f t="shared" si="385"/>
        <v>0</v>
      </c>
      <c r="Q499" s="4">
        <f t="shared" si="385"/>
        <v>811.4</v>
      </c>
      <c r="R499" s="4">
        <f t="shared" si="385"/>
        <v>0</v>
      </c>
      <c r="S499" s="4">
        <f t="shared" si="385"/>
        <v>811.4</v>
      </c>
      <c r="T499" s="4">
        <f t="shared" si="385"/>
        <v>0</v>
      </c>
      <c r="U499" s="4">
        <f t="shared" si="385"/>
        <v>811.4</v>
      </c>
      <c r="V499" s="4">
        <f t="shared" si="385"/>
        <v>810.6</v>
      </c>
      <c r="W499" s="4">
        <f t="shared" si="385"/>
        <v>0</v>
      </c>
      <c r="X499" s="4">
        <f t="shared" si="385"/>
        <v>810.6</v>
      </c>
      <c r="Y499" s="4">
        <f t="shared" si="385"/>
        <v>0</v>
      </c>
      <c r="Z499" s="4">
        <f t="shared" si="385"/>
        <v>810.6</v>
      </c>
      <c r="AA499" s="82"/>
    </row>
    <row r="500" spans="1:27" ht="31.5" outlineLevel="4" collapsed="1" x14ac:dyDescent="0.2">
      <c r="A500" s="5" t="s">
        <v>35</v>
      </c>
      <c r="B500" s="5" t="s">
        <v>318</v>
      </c>
      <c r="C500" s="5" t="s">
        <v>332</v>
      </c>
      <c r="D500" s="5"/>
      <c r="E500" s="23" t="s">
        <v>333</v>
      </c>
      <c r="F500" s="4">
        <f>F501+F503</f>
        <v>1011.4</v>
      </c>
      <c r="G500" s="4">
        <f t="shared" ref="G500:Z500" si="386">G501+G503</f>
        <v>0</v>
      </c>
      <c r="H500" s="4">
        <f t="shared" si="386"/>
        <v>1011.4</v>
      </c>
      <c r="I500" s="4">
        <f t="shared" si="386"/>
        <v>0</v>
      </c>
      <c r="J500" s="4">
        <f t="shared" si="386"/>
        <v>0</v>
      </c>
      <c r="K500" s="4">
        <f t="shared" si="386"/>
        <v>0</v>
      </c>
      <c r="L500" s="4">
        <f t="shared" si="386"/>
        <v>1011.4</v>
      </c>
      <c r="M500" s="4">
        <f t="shared" si="386"/>
        <v>553.37</v>
      </c>
      <c r="N500" s="4">
        <f t="shared" si="386"/>
        <v>1564.77</v>
      </c>
      <c r="O500" s="4">
        <f t="shared" si="386"/>
        <v>811.4</v>
      </c>
      <c r="P500" s="4">
        <f t="shared" si="386"/>
        <v>0</v>
      </c>
      <c r="Q500" s="4">
        <f t="shared" si="386"/>
        <v>811.4</v>
      </c>
      <c r="R500" s="4">
        <f t="shared" si="386"/>
        <v>0</v>
      </c>
      <c r="S500" s="4">
        <f t="shared" si="386"/>
        <v>811.4</v>
      </c>
      <c r="T500" s="4">
        <f t="shared" si="386"/>
        <v>0</v>
      </c>
      <c r="U500" s="4">
        <f t="shared" si="386"/>
        <v>811.4</v>
      </c>
      <c r="V500" s="4">
        <f t="shared" si="386"/>
        <v>810.6</v>
      </c>
      <c r="W500" s="4">
        <f t="shared" si="386"/>
        <v>0</v>
      </c>
      <c r="X500" s="4">
        <f t="shared" si="386"/>
        <v>810.6</v>
      </c>
      <c r="Y500" s="4">
        <f t="shared" si="386"/>
        <v>0</v>
      </c>
      <c r="Z500" s="4">
        <f t="shared" si="386"/>
        <v>810.6</v>
      </c>
      <c r="AA500" s="82"/>
    </row>
    <row r="501" spans="1:27" ht="22.5" hidden="1" customHeight="1" outlineLevel="5" x14ac:dyDescent="0.2">
      <c r="A501" s="5" t="s">
        <v>35</v>
      </c>
      <c r="B501" s="5" t="s">
        <v>318</v>
      </c>
      <c r="C501" s="5" t="s">
        <v>334</v>
      </c>
      <c r="D501" s="5"/>
      <c r="E501" s="23" t="s">
        <v>335</v>
      </c>
      <c r="F501" s="4">
        <f t="shared" ref="F501:Z501" si="387">F502</f>
        <v>11.4</v>
      </c>
      <c r="G501" s="4">
        <f t="shared" si="387"/>
        <v>0</v>
      </c>
      <c r="H501" s="4">
        <f t="shared" si="387"/>
        <v>11.4</v>
      </c>
      <c r="I501" s="4">
        <f t="shared" si="387"/>
        <v>0</v>
      </c>
      <c r="J501" s="4">
        <f t="shared" si="387"/>
        <v>0</v>
      </c>
      <c r="K501" s="4">
        <f t="shared" si="387"/>
        <v>0</v>
      </c>
      <c r="L501" s="4">
        <f t="shared" si="387"/>
        <v>11.4</v>
      </c>
      <c r="M501" s="4">
        <f t="shared" si="387"/>
        <v>0</v>
      </c>
      <c r="N501" s="4">
        <f t="shared" si="387"/>
        <v>11.4</v>
      </c>
      <c r="O501" s="4">
        <f t="shared" si="387"/>
        <v>11.4</v>
      </c>
      <c r="P501" s="4">
        <f t="shared" si="387"/>
        <v>0</v>
      </c>
      <c r="Q501" s="4">
        <f t="shared" si="387"/>
        <v>11.4</v>
      </c>
      <c r="R501" s="4">
        <f t="shared" si="387"/>
        <v>0</v>
      </c>
      <c r="S501" s="4">
        <f t="shared" si="387"/>
        <v>11.4</v>
      </c>
      <c r="T501" s="4">
        <f t="shared" si="387"/>
        <v>0</v>
      </c>
      <c r="U501" s="4">
        <f t="shared" si="387"/>
        <v>11.4</v>
      </c>
      <c r="V501" s="4">
        <f t="shared" si="387"/>
        <v>10.6</v>
      </c>
      <c r="W501" s="4">
        <f t="shared" si="387"/>
        <v>0</v>
      </c>
      <c r="X501" s="4">
        <f t="shared" si="387"/>
        <v>10.6</v>
      </c>
      <c r="Y501" s="4">
        <f t="shared" si="387"/>
        <v>0</v>
      </c>
      <c r="Z501" s="4">
        <f t="shared" si="387"/>
        <v>10.6</v>
      </c>
      <c r="AA501" s="82"/>
    </row>
    <row r="502" spans="1:27" ht="31.5" hidden="1" outlineLevel="7" x14ac:dyDescent="0.2">
      <c r="A502" s="13" t="s">
        <v>35</v>
      </c>
      <c r="B502" s="13" t="s">
        <v>318</v>
      </c>
      <c r="C502" s="13" t="s">
        <v>334</v>
      </c>
      <c r="D502" s="13" t="s">
        <v>11</v>
      </c>
      <c r="E502" s="18" t="s">
        <v>12</v>
      </c>
      <c r="F502" s="8">
        <v>11.4</v>
      </c>
      <c r="G502" s="8"/>
      <c r="H502" s="8">
        <f>SUM(F502:G502)</f>
        <v>11.4</v>
      </c>
      <c r="I502" s="8"/>
      <c r="J502" s="8"/>
      <c r="K502" s="8"/>
      <c r="L502" s="8">
        <f>SUM(H502:K502)</f>
        <v>11.4</v>
      </c>
      <c r="M502" s="8"/>
      <c r="N502" s="8">
        <f>SUM(L502:M502)</f>
        <v>11.4</v>
      </c>
      <c r="O502" s="8">
        <v>11.4</v>
      </c>
      <c r="P502" s="8"/>
      <c r="Q502" s="8">
        <f>SUM(O502:P502)</f>
        <v>11.4</v>
      </c>
      <c r="R502" s="8"/>
      <c r="S502" s="8">
        <f>SUM(Q502:R502)</f>
        <v>11.4</v>
      </c>
      <c r="T502" s="8"/>
      <c r="U502" s="8">
        <f>SUM(S502:T502)</f>
        <v>11.4</v>
      </c>
      <c r="V502" s="8">
        <v>10.6</v>
      </c>
      <c r="W502" s="8"/>
      <c r="X502" s="8">
        <f>SUM(V502:W502)</f>
        <v>10.6</v>
      </c>
      <c r="Y502" s="8"/>
      <c r="Z502" s="8">
        <f>SUM(X502:Y502)</f>
        <v>10.6</v>
      </c>
      <c r="AA502" s="82"/>
    </row>
    <row r="503" spans="1:27" ht="47.25" outlineLevel="5" x14ac:dyDescent="0.2">
      <c r="A503" s="5" t="s">
        <v>35</v>
      </c>
      <c r="B503" s="5" t="s">
        <v>318</v>
      </c>
      <c r="C503" s="5" t="s">
        <v>336</v>
      </c>
      <c r="D503" s="5"/>
      <c r="E503" s="23" t="s">
        <v>337</v>
      </c>
      <c r="F503" s="4">
        <f t="shared" ref="F503:Z503" si="388">F504</f>
        <v>1000</v>
      </c>
      <c r="G503" s="4">
        <f t="shared" si="388"/>
        <v>0</v>
      </c>
      <c r="H503" s="4">
        <f t="shared" si="388"/>
        <v>1000</v>
      </c>
      <c r="I503" s="4">
        <f t="shared" si="388"/>
        <v>0</v>
      </c>
      <c r="J503" s="4">
        <f t="shared" si="388"/>
        <v>0</v>
      </c>
      <c r="K503" s="4">
        <f t="shared" si="388"/>
        <v>0</v>
      </c>
      <c r="L503" s="4">
        <f t="shared" si="388"/>
        <v>1000</v>
      </c>
      <c r="M503" s="4">
        <f t="shared" si="388"/>
        <v>553.37</v>
      </c>
      <c r="N503" s="4">
        <f t="shared" si="388"/>
        <v>1553.37</v>
      </c>
      <c r="O503" s="4">
        <f t="shared" si="388"/>
        <v>800</v>
      </c>
      <c r="P503" s="4">
        <f t="shared" si="388"/>
        <v>0</v>
      </c>
      <c r="Q503" s="4">
        <f t="shared" si="388"/>
        <v>800</v>
      </c>
      <c r="R503" s="4">
        <f t="shared" si="388"/>
        <v>0</v>
      </c>
      <c r="S503" s="4">
        <f t="shared" si="388"/>
        <v>800</v>
      </c>
      <c r="T503" s="4">
        <f t="shared" si="388"/>
        <v>0</v>
      </c>
      <c r="U503" s="4">
        <f t="shared" si="388"/>
        <v>800</v>
      </c>
      <c r="V503" s="4">
        <f t="shared" si="388"/>
        <v>800</v>
      </c>
      <c r="W503" s="4">
        <f t="shared" si="388"/>
        <v>0</v>
      </c>
      <c r="X503" s="4">
        <f t="shared" si="388"/>
        <v>800</v>
      </c>
      <c r="Y503" s="4">
        <f t="shared" si="388"/>
        <v>0</v>
      </c>
      <c r="Z503" s="4">
        <f t="shared" si="388"/>
        <v>800</v>
      </c>
      <c r="AA503" s="82"/>
    </row>
    <row r="504" spans="1:27" ht="15.75" outlineLevel="7" x14ac:dyDescent="0.2">
      <c r="A504" s="13" t="s">
        <v>35</v>
      </c>
      <c r="B504" s="13" t="s">
        <v>318</v>
      </c>
      <c r="C504" s="13" t="s">
        <v>336</v>
      </c>
      <c r="D504" s="13" t="s">
        <v>33</v>
      </c>
      <c r="E504" s="18" t="s">
        <v>34</v>
      </c>
      <c r="F504" s="8">
        <v>1000</v>
      </c>
      <c r="G504" s="8"/>
      <c r="H504" s="8">
        <f>SUM(F504:G504)</f>
        <v>1000</v>
      </c>
      <c r="I504" s="8"/>
      <c r="J504" s="8"/>
      <c r="K504" s="8"/>
      <c r="L504" s="8">
        <f>SUM(H504:K504)</f>
        <v>1000</v>
      </c>
      <c r="M504" s="8">
        <v>553.37</v>
      </c>
      <c r="N504" s="8">
        <f>SUM(L504:M504)</f>
        <v>1553.37</v>
      </c>
      <c r="O504" s="8">
        <v>800</v>
      </c>
      <c r="P504" s="8"/>
      <c r="Q504" s="8">
        <f>SUM(O504:P504)</f>
        <v>800</v>
      </c>
      <c r="R504" s="8"/>
      <c r="S504" s="8">
        <f>SUM(Q504:R504)</f>
        <v>800</v>
      </c>
      <c r="T504" s="8"/>
      <c r="U504" s="8">
        <f>SUM(S504:T504)</f>
        <v>800</v>
      </c>
      <c r="V504" s="8">
        <v>800</v>
      </c>
      <c r="W504" s="8"/>
      <c r="X504" s="8">
        <f>SUM(V504:W504)</f>
        <v>800</v>
      </c>
      <c r="Y504" s="8"/>
      <c r="Z504" s="8">
        <f>SUM(X504:Y504)</f>
        <v>800</v>
      </c>
      <c r="AA504" s="82"/>
    </row>
    <row r="505" spans="1:27" ht="15.75" hidden="1" outlineLevel="3" x14ac:dyDescent="0.2">
      <c r="A505" s="5" t="s">
        <v>35</v>
      </c>
      <c r="B505" s="5" t="s">
        <v>318</v>
      </c>
      <c r="C505" s="5" t="s">
        <v>338</v>
      </c>
      <c r="D505" s="5"/>
      <c r="E505" s="23" t="s">
        <v>339</v>
      </c>
      <c r="F505" s="4">
        <f t="shared" ref="F505:Z507" si="389">F506</f>
        <v>600</v>
      </c>
      <c r="G505" s="4">
        <f t="shared" si="389"/>
        <v>0</v>
      </c>
      <c r="H505" s="4">
        <f t="shared" si="389"/>
        <v>600</v>
      </c>
      <c r="I505" s="4">
        <f t="shared" si="389"/>
        <v>0</v>
      </c>
      <c r="J505" s="4">
        <f t="shared" si="389"/>
        <v>1000</v>
      </c>
      <c r="K505" s="4">
        <f t="shared" si="389"/>
        <v>0</v>
      </c>
      <c r="L505" s="4">
        <f t="shared" si="389"/>
        <v>1600</v>
      </c>
      <c r="M505" s="4">
        <f t="shared" si="389"/>
        <v>0</v>
      </c>
      <c r="N505" s="4">
        <f t="shared" si="389"/>
        <v>1600</v>
      </c>
      <c r="O505" s="4">
        <f t="shared" si="389"/>
        <v>600</v>
      </c>
      <c r="P505" s="4">
        <f t="shared" si="389"/>
        <v>0</v>
      </c>
      <c r="Q505" s="4">
        <f t="shared" si="389"/>
        <v>600</v>
      </c>
      <c r="R505" s="4">
        <f t="shared" si="389"/>
        <v>0</v>
      </c>
      <c r="S505" s="4">
        <f t="shared" si="389"/>
        <v>600</v>
      </c>
      <c r="T505" s="4">
        <f t="shared" si="389"/>
        <v>0</v>
      </c>
      <c r="U505" s="4">
        <f t="shared" si="389"/>
        <v>600</v>
      </c>
      <c r="V505" s="4">
        <f t="shared" si="389"/>
        <v>600</v>
      </c>
      <c r="W505" s="4">
        <f t="shared" si="389"/>
        <v>0</v>
      </c>
      <c r="X505" s="4">
        <f t="shared" si="389"/>
        <v>600</v>
      </c>
      <c r="Y505" s="4">
        <f t="shared" si="389"/>
        <v>0</v>
      </c>
      <c r="Z505" s="4">
        <f t="shared" si="389"/>
        <v>600</v>
      </c>
      <c r="AA505" s="82"/>
    </row>
    <row r="506" spans="1:27" ht="31.5" hidden="1" outlineLevel="4" x14ac:dyDescent="0.2">
      <c r="A506" s="5" t="s">
        <v>35</v>
      </c>
      <c r="B506" s="5" t="s">
        <v>318</v>
      </c>
      <c r="C506" s="5" t="s">
        <v>340</v>
      </c>
      <c r="D506" s="5"/>
      <c r="E506" s="23" t="s">
        <v>341</v>
      </c>
      <c r="F506" s="4">
        <f t="shared" si="389"/>
        <v>600</v>
      </c>
      <c r="G506" s="4">
        <f t="shared" si="389"/>
        <v>0</v>
      </c>
      <c r="H506" s="4">
        <f t="shared" si="389"/>
        <v>600</v>
      </c>
      <c r="I506" s="4">
        <f t="shared" si="389"/>
        <v>0</v>
      </c>
      <c r="J506" s="4">
        <f t="shared" si="389"/>
        <v>1000</v>
      </c>
      <c r="K506" s="4">
        <f t="shared" si="389"/>
        <v>0</v>
      </c>
      <c r="L506" s="4">
        <f t="shared" si="389"/>
        <v>1600</v>
      </c>
      <c r="M506" s="4">
        <f t="shared" si="389"/>
        <v>0</v>
      </c>
      <c r="N506" s="4">
        <f t="shared" si="389"/>
        <v>1600</v>
      </c>
      <c r="O506" s="4">
        <f t="shared" si="389"/>
        <v>600</v>
      </c>
      <c r="P506" s="4">
        <f t="shared" si="389"/>
        <v>0</v>
      </c>
      <c r="Q506" s="4">
        <f t="shared" si="389"/>
        <v>600</v>
      </c>
      <c r="R506" s="4">
        <f t="shared" si="389"/>
        <v>0</v>
      </c>
      <c r="S506" s="4">
        <f t="shared" si="389"/>
        <v>600</v>
      </c>
      <c r="T506" s="4">
        <f t="shared" si="389"/>
        <v>0</v>
      </c>
      <c r="U506" s="4">
        <f t="shared" si="389"/>
        <v>600</v>
      </c>
      <c r="V506" s="4">
        <f t="shared" si="389"/>
        <v>600</v>
      </c>
      <c r="W506" s="4">
        <f t="shared" si="389"/>
        <v>0</v>
      </c>
      <c r="X506" s="4">
        <f t="shared" si="389"/>
        <v>600</v>
      </c>
      <c r="Y506" s="4">
        <f t="shared" si="389"/>
        <v>0</v>
      </c>
      <c r="Z506" s="4">
        <f t="shared" si="389"/>
        <v>600</v>
      </c>
      <c r="AA506" s="82"/>
    </row>
    <row r="507" spans="1:27" ht="31.5" hidden="1" outlineLevel="5" x14ac:dyDescent="0.2">
      <c r="A507" s="5" t="s">
        <v>35</v>
      </c>
      <c r="B507" s="5" t="s">
        <v>318</v>
      </c>
      <c r="C507" s="5" t="s">
        <v>342</v>
      </c>
      <c r="D507" s="5"/>
      <c r="E507" s="23" t="s">
        <v>343</v>
      </c>
      <c r="F507" s="4">
        <f t="shared" si="389"/>
        <v>600</v>
      </c>
      <c r="G507" s="4">
        <f t="shared" si="389"/>
        <v>0</v>
      </c>
      <c r="H507" s="4">
        <f t="shared" si="389"/>
        <v>600</v>
      </c>
      <c r="I507" s="4">
        <f t="shared" si="389"/>
        <v>0</v>
      </c>
      <c r="J507" s="4">
        <f t="shared" si="389"/>
        <v>1000</v>
      </c>
      <c r="K507" s="4">
        <f t="shared" si="389"/>
        <v>0</v>
      </c>
      <c r="L507" s="4">
        <f t="shared" si="389"/>
        <v>1600</v>
      </c>
      <c r="M507" s="4">
        <f t="shared" si="389"/>
        <v>0</v>
      </c>
      <c r="N507" s="4">
        <f t="shared" si="389"/>
        <v>1600</v>
      </c>
      <c r="O507" s="4">
        <f t="shared" si="389"/>
        <v>600</v>
      </c>
      <c r="P507" s="4">
        <f t="shared" si="389"/>
        <v>0</v>
      </c>
      <c r="Q507" s="4">
        <f t="shared" si="389"/>
        <v>600</v>
      </c>
      <c r="R507" s="4">
        <f t="shared" si="389"/>
        <v>0</v>
      </c>
      <c r="S507" s="4">
        <f t="shared" si="389"/>
        <v>600</v>
      </c>
      <c r="T507" s="4">
        <f t="shared" si="389"/>
        <v>0</v>
      </c>
      <c r="U507" s="4">
        <f t="shared" si="389"/>
        <v>600</v>
      </c>
      <c r="V507" s="4">
        <f t="shared" si="389"/>
        <v>600</v>
      </c>
      <c r="W507" s="4">
        <f t="shared" si="389"/>
        <v>0</v>
      </c>
      <c r="X507" s="4">
        <f t="shared" si="389"/>
        <v>600</v>
      </c>
      <c r="Y507" s="4">
        <f t="shared" si="389"/>
        <v>0</v>
      </c>
      <c r="Z507" s="4">
        <f t="shared" si="389"/>
        <v>600</v>
      </c>
      <c r="AA507" s="82"/>
    </row>
    <row r="508" spans="1:27" ht="15.75" hidden="1" outlineLevel="7" x14ac:dyDescent="0.2">
      <c r="A508" s="13" t="s">
        <v>35</v>
      </c>
      <c r="B508" s="13" t="s">
        <v>318</v>
      </c>
      <c r="C508" s="13" t="s">
        <v>342</v>
      </c>
      <c r="D508" s="13" t="s">
        <v>33</v>
      </c>
      <c r="E508" s="18" t="s">
        <v>34</v>
      </c>
      <c r="F508" s="8">
        <v>600</v>
      </c>
      <c r="G508" s="8"/>
      <c r="H508" s="8">
        <f>SUM(F508:G508)</f>
        <v>600</v>
      </c>
      <c r="I508" s="8"/>
      <c r="J508" s="8">
        <v>1000</v>
      </c>
      <c r="K508" s="8"/>
      <c r="L508" s="8">
        <f>SUM(H508:K508)</f>
        <v>1600</v>
      </c>
      <c r="M508" s="8"/>
      <c r="N508" s="8">
        <f>SUM(L508:M508)</f>
        <v>1600</v>
      </c>
      <c r="O508" s="8">
        <v>600</v>
      </c>
      <c r="P508" s="8"/>
      <c r="Q508" s="8">
        <f>SUM(O508:P508)</f>
        <v>600</v>
      </c>
      <c r="R508" s="8"/>
      <c r="S508" s="8">
        <f>SUM(Q508:R508)</f>
        <v>600</v>
      </c>
      <c r="T508" s="8"/>
      <c r="U508" s="8">
        <f>SUM(S508:T508)</f>
        <v>600</v>
      </c>
      <c r="V508" s="8">
        <v>600</v>
      </c>
      <c r="W508" s="8"/>
      <c r="X508" s="8">
        <f>SUM(V508:W508)</f>
        <v>600</v>
      </c>
      <c r="Y508" s="8"/>
      <c r="Z508" s="8">
        <f>SUM(X508:Y508)</f>
        <v>600</v>
      </c>
      <c r="AA508" s="82"/>
    </row>
    <row r="509" spans="1:27" ht="15.75" outlineLevel="7" x14ac:dyDescent="0.2">
      <c r="A509" s="5" t="s">
        <v>35</v>
      </c>
      <c r="B509" s="5" t="s">
        <v>571</v>
      </c>
      <c r="C509" s="13"/>
      <c r="D509" s="13"/>
      <c r="E509" s="14" t="s">
        <v>554</v>
      </c>
      <c r="F509" s="4">
        <f>F510</f>
        <v>3699.1</v>
      </c>
      <c r="G509" s="4">
        <f t="shared" ref="G509:W512" si="390">G510</f>
        <v>0</v>
      </c>
      <c r="H509" s="4">
        <f t="shared" si="390"/>
        <v>3699.1</v>
      </c>
      <c r="I509" s="4">
        <f t="shared" si="390"/>
        <v>0</v>
      </c>
      <c r="J509" s="4">
        <f t="shared" si="390"/>
        <v>17953.936279999998</v>
      </c>
      <c r="K509" s="4">
        <f t="shared" si="390"/>
        <v>0</v>
      </c>
      <c r="L509" s="4">
        <f t="shared" si="390"/>
        <v>21653.036279999997</v>
      </c>
      <c r="M509" s="4">
        <f t="shared" si="390"/>
        <v>4255.4762000000001</v>
      </c>
      <c r="N509" s="4">
        <f t="shared" si="390"/>
        <v>25908.512479999994</v>
      </c>
      <c r="O509" s="4">
        <f t="shared" si="390"/>
        <v>0</v>
      </c>
      <c r="P509" s="4">
        <f t="shared" si="390"/>
        <v>0</v>
      </c>
      <c r="Q509" s="4"/>
      <c r="R509" s="4">
        <f t="shared" ref="R509" si="391">R510</f>
        <v>0</v>
      </c>
      <c r="S509" s="4"/>
      <c r="T509" s="4">
        <f t="shared" ref="T509" si="392">T510</f>
        <v>0</v>
      </c>
      <c r="U509" s="4"/>
      <c r="V509" s="4">
        <f t="shared" si="390"/>
        <v>0</v>
      </c>
      <c r="W509" s="4">
        <f t="shared" si="390"/>
        <v>0</v>
      </c>
      <c r="X509" s="4"/>
      <c r="Y509" s="4">
        <f t="shared" ref="Y509" si="393">Y510</f>
        <v>0</v>
      </c>
      <c r="Z509" s="4"/>
      <c r="AA509" s="82"/>
    </row>
    <row r="510" spans="1:27" ht="15.75" outlineLevel="1" x14ac:dyDescent="0.2">
      <c r="A510" s="5" t="s">
        <v>35</v>
      </c>
      <c r="B510" s="5" t="s">
        <v>344</v>
      </c>
      <c r="C510" s="5"/>
      <c r="D510" s="5"/>
      <c r="E510" s="23" t="s">
        <v>345</v>
      </c>
      <c r="F510" s="4">
        <f t="shared" ref="F510:Z530" si="394">F511</f>
        <v>3699.1</v>
      </c>
      <c r="G510" s="4">
        <f t="shared" si="394"/>
        <v>0</v>
      </c>
      <c r="H510" s="4">
        <f t="shared" si="394"/>
        <v>3699.1</v>
      </c>
      <c r="I510" s="4">
        <f t="shared" si="394"/>
        <v>0</v>
      </c>
      <c r="J510" s="4">
        <f t="shared" si="394"/>
        <v>17953.936279999998</v>
      </c>
      <c r="K510" s="4">
        <f t="shared" si="394"/>
        <v>0</v>
      </c>
      <c r="L510" s="4">
        <f t="shared" si="394"/>
        <v>21653.036279999997</v>
      </c>
      <c r="M510" s="4">
        <f t="shared" si="394"/>
        <v>4255.4762000000001</v>
      </c>
      <c r="N510" s="4">
        <f t="shared" si="394"/>
        <v>25908.512479999994</v>
      </c>
      <c r="O510" s="4">
        <f t="shared" si="390"/>
        <v>0</v>
      </c>
      <c r="P510" s="4">
        <f t="shared" si="394"/>
        <v>0</v>
      </c>
      <c r="Q510" s="4"/>
      <c r="R510" s="4">
        <f t="shared" si="394"/>
        <v>0</v>
      </c>
      <c r="S510" s="4"/>
      <c r="T510" s="4">
        <f t="shared" si="394"/>
        <v>0</v>
      </c>
      <c r="U510" s="4"/>
      <c r="V510" s="4">
        <f t="shared" si="390"/>
        <v>0</v>
      </c>
      <c r="W510" s="4">
        <f t="shared" si="394"/>
        <v>0</v>
      </c>
      <c r="X510" s="4"/>
      <c r="Y510" s="4">
        <f t="shared" si="394"/>
        <v>0</v>
      </c>
      <c r="Z510" s="4"/>
      <c r="AA510" s="82"/>
    </row>
    <row r="511" spans="1:27" ht="31.5" outlineLevel="2" x14ac:dyDescent="0.2">
      <c r="A511" s="5" t="s">
        <v>35</v>
      </c>
      <c r="B511" s="5" t="s">
        <v>344</v>
      </c>
      <c r="C511" s="5" t="s">
        <v>346</v>
      </c>
      <c r="D511" s="5"/>
      <c r="E511" s="23" t="s">
        <v>347</v>
      </c>
      <c r="F511" s="4">
        <f t="shared" si="394"/>
        <v>3699.1</v>
      </c>
      <c r="G511" s="4">
        <f t="shared" si="394"/>
        <v>0</v>
      </c>
      <c r="H511" s="4">
        <f t="shared" si="394"/>
        <v>3699.1</v>
      </c>
      <c r="I511" s="4">
        <f t="shared" si="394"/>
        <v>0</v>
      </c>
      <c r="J511" s="4">
        <f t="shared" si="394"/>
        <v>17953.936279999998</v>
      </c>
      <c r="K511" s="4">
        <f t="shared" si="394"/>
        <v>0</v>
      </c>
      <c r="L511" s="4">
        <f t="shared" si="394"/>
        <v>21653.036279999997</v>
      </c>
      <c r="M511" s="4">
        <f t="shared" si="394"/>
        <v>4255.4762000000001</v>
      </c>
      <c r="N511" s="4">
        <f t="shared" si="394"/>
        <v>25908.512479999994</v>
      </c>
      <c r="O511" s="4">
        <f t="shared" si="390"/>
        <v>0</v>
      </c>
      <c r="P511" s="4">
        <f t="shared" si="394"/>
        <v>0</v>
      </c>
      <c r="Q511" s="4"/>
      <c r="R511" s="4">
        <f t="shared" si="394"/>
        <v>0</v>
      </c>
      <c r="S511" s="4"/>
      <c r="T511" s="4">
        <f t="shared" si="394"/>
        <v>0</v>
      </c>
      <c r="U511" s="4"/>
      <c r="V511" s="4">
        <f t="shared" si="390"/>
        <v>0</v>
      </c>
      <c r="W511" s="4">
        <f t="shared" si="394"/>
        <v>0</v>
      </c>
      <c r="X511" s="4"/>
      <c r="Y511" s="4">
        <f t="shared" si="394"/>
        <v>0</v>
      </c>
      <c r="Z511" s="4"/>
      <c r="AA511" s="82"/>
    </row>
    <row r="512" spans="1:27" ht="31.5" outlineLevel="3" x14ac:dyDescent="0.2">
      <c r="A512" s="5" t="s">
        <v>35</v>
      </c>
      <c r="B512" s="5" t="s">
        <v>344</v>
      </c>
      <c r="C512" s="5" t="s">
        <v>348</v>
      </c>
      <c r="D512" s="5"/>
      <c r="E512" s="23" t="s">
        <v>349</v>
      </c>
      <c r="F512" s="4">
        <f t="shared" si="394"/>
        <v>3699.1</v>
      </c>
      <c r="G512" s="4">
        <f t="shared" si="394"/>
        <v>0</v>
      </c>
      <c r="H512" s="4">
        <f t="shared" si="394"/>
        <v>3699.1</v>
      </c>
      <c r="I512" s="4">
        <f t="shared" si="394"/>
        <v>0</v>
      </c>
      <c r="J512" s="4">
        <f t="shared" si="394"/>
        <v>17953.936279999998</v>
      </c>
      <c r="K512" s="4">
        <f t="shared" si="394"/>
        <v>0</v>
      </c>
      <c r="L512" s="4">
        <f t="shared" si="394"/>
        <v>21653.036279999997</v>
      </c>
      <c r="M512" s="4">
        <f t="shared" si="394"/>
        <v>4255.4762000000001</v>
      </c>
      <c r="N512" s="4">
        <f t="shared" si="394"/>
        <v>25908.512479999994</v>
      </c>
      <c r="O512" s="4">
        <f t="shared" si="390"/>
        <v>0</v>
      </c>
      <c r="P512" s="4">
        <f t="shared" si="394"/>
        <v>0</v>
      </c>
      <c r="Q512" s="4"/>
      <c r="R512" s="4">
        <f t="shared" si="394"/>
        <v>0</v>
      </c>
      <c r="S512" s="4"/>
      <c r="T512" s="4">
        <f t="shared" si="394"/>
        <v>0</v>
      </c>
      <c r="U512" s="4"/>
      <c r="V512" s="4">
        <f t="shared" si="390"/>
        <v>0</v>
      </c>
      <c r="W512" s="4">
        <f t="shared" si="394"/>
        <v>0</v>
      </c>
      <c r="X512" s="4"/>
      <c r="Y512" s="4">
        <f t="shared" si="394"/>
        <v>0</v>
      </c>
      <c r="Z512" s="4"/>
      <c r="AA512" s="82"/>
    </row>
    <row r="513" spans="1:27" ht="31.5" outlineLevel="4" x14ac:dyDescent="0.2">
      <c r="A513" s="5" t="s">
        <v>35</v>
      </c>
      <c r="B513" s="5" t="s">
        <v>344</v>
      </c>
      <c r="C513" s="5" t="s">
        <v>350</v>
      </c>
      <c r="D513" s="5"/>
      <c r="E513" s="23" t="s">
        <v>351</v>
      </c>
      <c r="F513" s="4">
        <f>F530</f>
        <v>3699.1</v>
      </c>
      <c r="G513" s="4">
        <f>G530</f>
        <v>0</v>
      </c>
      <c r="H513" s="4">
        <f>H530</f>
        <v>3699.1</v>
      </c>
      <c r="I513" s="4">
        <f>I530+I518+I514+I534</f>
        <v>0</v>
      </c>
      <c r="J513" s="4">
        <f>J530+J518+J514+J534</f>
        <v>17953.936279999998</v>
      </c>
      <c r="K513" s="4">
        <f>K530+K518+K514+K534</f>
        <v>0</v>
      </c>
      <c r="L513" s="4">
        <f>L530+L518+L514+L534</f>
        <v>21653.036279999997</v>
      </c>
      <c r="M513" s="4">
        <f>M530+M518+M514+M534+M526+M522</f>
        <v>4255.4762000000001</v>
      </c>
      <c r="N513" s="4">
        <f t="shared" ref="N513:Z513" si="395">N530+N518+N514+N534+N526+N522</f>
        <v>25908.512479999994</v>
      </c>
      <c r="O513" s="4">
        <f t="shared" si="395"/>
        <v>0</v>
      </c>
      <c r="P513" s="4">
        <f t="shared" si="395"/>
        <v>0</v>
      </c>
      <c r="Q513" s="4">
        <f t="shared" si="395"/>
        <v>0</v>
      </c>
      <c r="R513" s="4">
        <f t="shared" si="395"/>
        <v>0</v>
      </c>
      <c r="S513" s="4">
        <f t="shared" si="395"/>
        <v>0</v>
      </c>
      <c r="T513" s="4">
        <f t="shared" si="395"/>
        <v>0</v>
      </c>
      <c r="U513" s="4"/>
      <c r="V513" s="4">
        <f t="shared" si="395"/>
        <v>0</v>
      </c>
      <c r="W513" s="4">
        <f t="shared" si="395"/>
        <v>0</v>
      </c>
      <c r="X513" s="4">
        <f t="shared" si="395"/>
        <v>0</v>
      </c>
      <c r="Y513" s="4">
        <f t="shared" si="395"/>
        <v>0</v>
      </c>
      <c r="Z513" s="4">
        <f t="shared" si="395"/>
        <v>0</v>
      </c>
      <c r="AA513" s="82"/>
    </row>
    <row r="514" spans="1:27" ht="31.5" hidden="1" outlineLevel="4" x14ac:dyDescent="0.2">
      <c r="A514" s="5" t="s">
        <v>35</v>
      </c>
      <c r="B514" s="5" t="s">
        <v>344</v>
      </c>
      <c r="C514" s="10" t="s">
        <v>727</v>
      </c>
      <c r="D514" s="10"/>
      <c r="E514" s="129" t="s">
        <v>728</v>
      </c>
      <c r="F514" s="4"/>
      <c r="G514" s="4"/>
      <c r="H514" s="4"/>
      <c r="I514" s="4"/>
      <c r="J514" s="54">
        <f t="shared" ref="J514:J518" si="396">J515</f>
        <v>388</v>
      </c>
      <c r="K514" s="4"/>
      <c r="L514" s="54">
        <f t="shared" ref="L514:L518" si="397">L515</f>
        <v>388</v>
      </c>
      <c r="M514" s="4"/>
      <c r="N514" s="54">
        <f t="shared" ref="N514:N518" si="398">N515</f>
        <v>388</v>
      </c>
      <c r="O514" s="4"/>
      <c r="P514" s="4"/>
      <c r="Q514" s="4"/>
      <c r="R514" s="4"/>
      <c r="S514" s="4"/>
      <c r="T514" s="4"/>
      <c r="U514" s="54">
        <f t="shared" ref="U514:U518" si="399">U515</f>
        <v>0</v>
      </c>
      <c r="V514" s="4"/>
      <c r="W514" s="4"/>
      <c r="X514" s="4"/>
      <c r="Y514" s="4"/>
      <c r="Z514" s="4"/>
      <c r="AA514" s="82"/>
    </row>
    <row r="515" spans="1:27" ht="31.5" hidden="1" outlineLevel="4" x14ac:dyDescent="0.2">
      <c r="A515" s="5" t="s">
        <v>35</v>
      </c>
      <c r="B515" s="5" t="s">
        <v>344</v>
      </c>
      <c r="C515" s="9" t="s">
        <v>727</v>
      </c>
      <c r="D515" s="9" t="s">
        <v>143</v>
      </c>
      <c r="E515" s="79" t="s">
        <v>144</v>
      </c>
      <c r="F515" s="4"/>
      <c r="G515" s="4"/>
      <c r="H515" s="4"/>
      <c r="I515" s="4"/>
      <c r="J515" s="56">
        <f t="shared" ref="J515" si="400">J517</f>
        <v>388</v>
      </c>
      <c r="K515" s="4"/>
      <c r="L515" s="56">
        <f t="shared" ref="L515" si="401">L517</f>
        <v>388</v>
      </c>
      <c r="M515" s="4"/>
      <c r="N515" s="56">
        <f t="shared" ref="N515" si="402">N517</f>
        <v>388</v>
      </c>
      <c r="O515" s="4"/>
      <c r="P515" s="4"/>
      <c r="Q515" s="4"/>
      <c r="R515" s="4"/>
      <c r="S515" s="4"/>
      <c r="T515" s="4"/>
      <c r="U515" s="56">
        <f t="shared" ref="U515" si="403">U517</f>
        <v>0</v>
      </c>
      <c r="V515" s="4"/>
      <c r="W515" s="4"/>
      <c r="X515" s="4"/>
      <c r="Y515" s="4"/>
      <c r="Z515" s="4"/>
      <c r="AA515" s="82"/>
    </row>
    <row r="516" spans="1:27" ht="15.75" hidden="1" outlineLevel="4" x14ac:dyDescent="0.2">
      <c r="A516" s="5"/>
      <c r="B516" s="5"/>
      <c r="C516" s="10"/>
      <c r="D516" s="9"/>
      <c r="E516" s="79" t="s">
        <v>645</v>
      </c>
      <c r="F516" s="4"/>
      <c r="G516" s="4"/>
      <c r="H516" s="4"/>
      <c r="I516" s="4"/>
      <c r="J516" s="56"/>
      <c r="K516" s="4"/>
      <c r="L516" s="56"/>
      <c r="M516" s="4"/>
      <c r="N516" s="56"/>
      <c r="O516" s="4"/>
      <c r="P516" s="4"/>
      <c r="Q516" s="4"/>
      <c r="R516" s="4"/>
      <c r="S516" s="4"/>
      <c r="T516" s="4"/>
      <c r="U516" s="56"/>
      <c r="V516" s="4"/>
      <c r="W516" s="4"/>
      <c r="X516" s="4"/>
      <c r="Y516" s="4"/>
      <c r="Z516" s="4"/>
      <c r="AA516" s="82"/>
    </row>
    <row r="517" spans="1:27" ht="31.5" hidden="1" outlineLevel="4" x14ac:dyDescent="0.2">
      <c r="A517" s="5"/>
      <c r="B517" s="5"/>
      <c r="C517" s="10"/>
      <c r="D517" s="9"/>
      <c r="E517" s="79" t="s">
        <v>729</v>
      </c>
      <c r="F517" s="4"/>
      <c r="G517" s="4"/>
      <c r="H517" s="4"/>
      <c r="I517" s="4"/>
      <c r="J517" s="8">
        <v>388</v>
      </c>
      <c r="K517" s="4"/>
      <c r="L517" s="8">
        <f>SUM(H517:K517)</f>
        <v>388</v>
      </c>
      <c r="M517" s="4"/>
      <c r="N517" s="8">
        <f>SUM(L517:M517)</f>
        <v>388</v>
      </c>
      <c r="O517" s="4"/>
      <c r="P517" s="4"/>
      <c r="Q517" s="4"/>
      <c r="R517" s="4"/>
      <c r="S517" s="4"/>
      <c r="T517" s="4"/>
      <c r="U517" s="8">
        <f>SUM(S517:T517)</f>
        <v>0</v>
      </c>
      <c r="V517" s="4"/>
      <c r="W517" s="4"/>
      <c r="X517" s="4"/>
      <c r="Y517" s="4"/>
      <c r="Z517" s="4"/>
      <c r="AA517" s="82"/>
    </row>
    <row r="518" spans="1:27" ht="47.25" hidden="1" outlineLevel="4" x14ac:dyDescent="0.2">
      <c r="A518" s="5" t="s">
        <v>35</v>
      </c>
      <c r="B518" s="5" t="s">
        <v>344</v>
      </c>
      <c r="C518" s="10" t="s">
        <v>730</v>
      </c>
      <c r="D518" s="10"/>
      <c r="E518" s="129" t="s">
        <v>731</v>
      </c>
      <c r="F518" s="4"/>
      <c r="G518" s="4"/>
      <c r="H518" s="4"/>
      <c r="I518" s="4"/>
      <c r="J518" s="54">
        <f t="shared" si="396"/>
        <v>17154.031559999999</v>
      </c>
      <c r="K518" s="4"/>
      <c r="L518" s="54">
        <f t="shared" si="397"/>
        <v>17154.031559999999</v>
      </c>
      <c r="M518" s="4"/>
      <c r="N518" s="54">
        <f t="shared" si="398"/>
        <v>17154.031559999999</v>
      </c>
      <c r="O518" s="4"/>
      <c r="P518" s="4"/>
      <c r="Q518" s="4"/>
      <c r="R518" s="4"/>
      <c r="S518" s="4"/>
      <c r="T518" s="4"/>
      <c r="U518" s="54">
        <f t="shared" si="399"/>
        <v>0</v>
      </c>
      <c r="V518" s="4"/>
      <c r="W518" s="4"/>
      <c r="X518" s="4"/>
      <c r="Y518" s="4"/>
      <c r="Z518" s="4"/>
      <c r="AA518" s="82"/>
    </row>
    <row r="519" spans="1:27" ht="31.5" hidden="1" outlineLevel="4" x14ac:dyDescent="0.2">
      <c r="A519" s="5" t="s">
        <v>35</v>
      </c>
      <c r="B519" s="5" t="s">
        <v>344</v>
      </c>
      <c r="C519" s="9" t="s">
        <v>730</v>
      </c>
      <c r="D519" s="9" t="s">
        <v>143</v>
      </c>
      <c r="E519" s="79" t="s">
        <v>732</v>
      </c>
      <c r="F519" s="4"/>
      <c r="G519" s="4"/>
      <c r="H519" s="4"/>
      <c r="I519" s="4"/>
      <c r="J519" s="57">
        <f t="shared" ref="J519" si="404">J521</f>
        <v>17154.031559999999</v>
      </c>
      <c r="K519" s="4"/>
      <c r="L519" s="57">
        <f>L521</f>
        <v>17154.031559999999</v>
      </c>
      <c r="M519" s="4"/>
      <c r="N519" s="57">
        <f t="shared" ref="N519" si="405">N521</f>
        <v>17154.031559999999</v>
      </c>
      <c r="O519" s="4"/>
      <c r="P519" s="4"/>
      <c r="Q519" s="4"/>
      <c r="R519" s="4"/>
      <c r="S519" s="4"/>
      <c r="T519" s="4"/>
      <c r="U519" s="57">
        <f t="shared" ref="U519" si="406">U521</f>
        <v>0</v>
      </c>
      <c r="V519" s="4"/>
      <c r="W519" s="4"/>
      <c r="X519" s="4"/>
      <c r="Y519" s="4"/>
      <c r="Z519" s="4"/>
      <c r="AA519" s="82"/>
    </row>
    <row r="520" spans="1:27" ht="15.75" hidden="1" outlineLevel="4" x14ac:dyDescent="0.2">
      <c r="A520" s="5"/>
      <c r="B520" s="5"/>
      <c r="C520" s="9"/>
      <c r="D520" s="9"/>
      <c r="E520" s="79" t="s">
        <v>645</v>
      </c>
      <c r="F520" s="4"/>
      <c r="G520" s="4"/>
      <c r="H520" s="4"/>
      <c r="I520" s="4"/>
      <c r="J520" s="57"/>
      <c r="K520" s="4"/>
      <c r="L520" s="57"/>
      <c r="M520" s="4"/>
      <c r="N520" s="57"/>
      <c r="O520" s="4"/>
      <c r="P520" s="4"/>
      <c r="Q520" s="4"/>
      <c r="R520" s="4"/>
      <c r="S520" s="4"/>
      <c r="T520" s="4"/>
      <c r="U520" s="57"/>
      <c r="V520" s="4"/>
      <c r="W520" s="4"/>
      <c r="X520" s="4"/>
      <c r="Y520" s="4"/>
      <c r="Z520" s="4"/>
      <c r="AA520" s="82"/>
    </row>
    <row r="521" spans="1:27" ht="31.5" hidden="1" outlineLevel="4" x14ac:dyDescent="0.2">
      <c r="A521" s="5"/>
      <c r="B521" s="5"/>
      <c r="C521" s="9"/>
      <c r="D521" s="9"/>
      <c r="E521" s="79" t="s">
        <v>729</v>
      </c>
      <c r="F521" s="4"/>
      <c r="G521" s="4"/>
      <c r="H521" s="4"/>
      <c r="I521" s="4"/>
      <c r="J521" s="49">
        <v>17154.031559999999</v>
      </c>
      <c r="K521" s="4"/>
      <c r="L521" s="49">
        <f>SUM(H521:K521)</f>
        <v>17154.031559999999</v>
      </c>
      <c r="M521" s="4"/>
      <c r="N521" s="49">
        <f>SUM(L521:M521)</f>
        <v>17154.031559999999</v>
      </c>
      <c r="O521" s="4"/>
      <c r="P521" s="4"/>
      <c r="Q521" s="4"/>
      <c r="R521" s="4"/>
      <c r="S521" s="4"/>
      <c r="T521" s="4"/>
      <c r="U521" s="49">
        <f>SUM(S521:T521)</f>
        <v>0</v>
      </c>
      <c r="V521" s="4"/>
      <c r="W521" s="4"/>
      <c r="X521" s="4"/>
      <c r="Y521" s="4"/>
      <c r="Z521" s="4"/>
      <c r="AA521" s="82"/>
    </row>
    <row r="522" spans="1:27" ht="47.25" outlineLevel="4" x14ac:dyDescent="0.2">
      <c r="A522" s="110" t="s">
        <v>35</v>
      </c>
      <c r="B522" s="5" t="s">
        <v>344</v>
      </c>
      <c r="C522" s="5" t="s">
        <v>711</v>
      </c>
      <c r="D522" s="13"/>
      <c r="E522" s="23" t="s">
        <v>755</v>
      </c>
      <c r="F522" s="4"/>
      <c r="G522" s="4"/>
      <c r="H522" s="4"/>
      <c r="I522" s="4"/>
      <c r="J522" s="49"/>
      <c r="K522" s="4"/>
      <c r="L522" s="49"/>
      <c r="M522" s="4">
        <f t="shared" ref="M522:N522" si="407">M523</f>
        <v>1063.8761999999999</v>
      </c>
      <c r="N522" s="4">
        <f t="shared" si="407"/>
        <v>1063.8761999999999</v>
      </c>
      <c r="O522" s="4"/>
      <c r="P522" s="4"/>
      <c r="Q522" s="4"/>
      <c r="R522" s="4"/>
      <c r="S522" s="4"/>
      <c r="T522" s="4"/>
      <c r="U522" s="49"/>
      <c r="V522" s="4"/>
      <c r="W522" s="4"/>
      <c r="X522" s="4"/>
      <c r="Y522" s="4"/>
      <c r="Z522" s="4"/>
      <c r="AA522" s="82"/>
    </row>
    <row r="523" spans="1:27" ht="31.5" outlineLevel="4" x14ac:dyDescent="0.2">
      <c r="A523" s="112" t="s">
        <v>35</v>
      </c>
      <c r="B523" s="13" t="s">
        <v>344</v>
      </c>
      <c r="C523" s="13" t="s">
        <v>711</v>
      </c>
      <c r="D523" s="9" t="s">
        <v>143</v>
      </c>
      <c r="E523" s="79" t="s">
        <v>732</v>
      </c>
      <c r="F523" s="4"/>
      <c r="G523" s="4"/>
      <c r="H523" s="4"/>
      <c r="I523" s="4"/>
      <c r="J523" s="49"/>
      <c r="K523" s="4"/>
      <c r="L523" s="49"/>
      <c r="M523" s="8">
        <f>M525</f>
        <v>1063.8761999999999</v>
      </c>
      <c r="N523" s="8">
        <f>N525</f>
        <v>1063.8761999999999</v>
      </c>
      <c r="O523" s="4"/>
      <c r="P523" s="4"/>
      <c r="Q523" s="4"/>
      <c r="R523" s="4"/>
      <c r="S523" s="4"/>
      <c r="T523" s="4"/>
      <c r="U523" s="49"/>
      <c r="V523" s="4"/>
      <c r="W523" s="4"/>
      <c r="X523" s="4"/>
      <c r="Y523" s="4"/>
      <c r="Z523" s="4"/>
      <c r="AA523" s="82"/>
    </row>
    <row r="524" spans="1:27" ht="15.75" outlineLevel="4" x14ac:dyDescent="0.2">
      <c r="A524" s="112"/>
      <c r="B524" s="13"/>
      <c r="C524" s="13"/>
      <c r="D524" s="13"/>
      <c r="E524" s="79" t="s">
        <v>645</v>
      </c>
      <c r="F524" s="4"/>
      <c r="G524" s="4"/>
      <c r="H524" s="4"/>
      <c r="I524" s="4"/>
      <c r="J524" s="49"/>
      <c r="K524" s="4"/>
      <c r="L524" s="49"/>
      <c r="M524" s="8"/>
      <c r="N524" s="8"/>
      <c r="O524" s="4"/>
      <c r="P524" s="4"/>
      <c r="Q524" s="4"/>
      <c r="R524" s="4"/>
      <c r="S524" s="4"/>
      <c r="T524" s="4"/>
      <c r="U524" s="49"/>
      <c r="V524" s="4"/>
      <c r="W524" s="4"/>
      <c r="X524" s="4"/>
      <c r="Y524" s="4"/>
      <c r="Z524" s="4"/>
      <c r="AA524" s="82"/>
    </row>
    <row r="525" spans="1:27" ht="31.5" outlineLevel="4" x14ac:dyDescent="0.2">
      <c r="A525" s="112"/>
      <c r="B525" s="13"/>
      <c r="C525" s="13"/>
      <c r="D525" s="13"/>
      <c r="E525" s="18" t="s">
        <v>774</v>
      </c>
      <c r="F525" s="4"/>
      <c r="G525" s="4"/>
      <c r="H525" s="4"/>
      <c r="I525" s="4"/>
      <c r="J525" s="49"/>
      <c r="K525" s="4"/>
      <c r="L525" s="49"/>
      <c r="M525" s="8">
        <v>1063.8761999999999</v>
      </c>
      <c r="N525" s="8">
        <f>SUM(L525:M525)</f>
        <v>1063.8761999999999</v>
      </c>
      <c r="O525" s="4"/>
      <c r="P525" s="4"/>
      <c r="Q525" s="4"/>
      <c r="R525" s="4"/>
      <c r="S525" s="4"/>
      <c r="T525" s="4"/>
      <c r="U525" s="49"/>
      <c r="V525" s="4"/>
      <c r="W525" s="4"/>
      <c r="X525" s="4"/>
      <c r="Y525" s="4"/>
      <c r="Z525" s="4"/>
      <c r="AA525" s="82"/>
    </row>
    <row r="526" spans="1:27" ht="47.25" outlineLevel="4" x14ac:dyDescent="0.2">
      <c r="A526" s="47" t="s">
        <v>35</v>
      </c>
      <c r="B526" s="47" t="s">
        <v>344</v>
      </c>
      <c r="C526" s="47" t="s">
        <v>711</v>
      </c>
      <c r="D526" s="13"/>
      <c r="E526" s="45" t="s">
        <v>756</v>
      </c>
      <c r="F526" s="4"/>
      <c r="G526" s="4"/>
      <c r="H526" s="4"/>
      <c r="I526" s="4"/>
      <c r="J526" s="49"/>
      <c r="K526" s="4"/>
      <c r="L526" s="49"/>
      <c r="M526" s="20">
        <f t="shared" ref="M526:N526" si="408">M527</f>
        <v>3191.6</v>
      </c>
      <c r="N526" s="20">
        <f t="shared" si="408"/>
        <v>3191.6</v>
      </c>
      <c r="O526" s="4"/>
      <c r="P526" s="4"/>
      <c r="Q526" s="4"/>
      <c r="R526" s="4"/>
      <c r="S526" s="4"/>
      <c r="T526" s="4"/>
      <c r="U526" s="49"/>
      <c r="V526" s="4"/>
      <c r="W526" s="4"/>
      <c r="X526" s="4"/>
      <c r="Y526" s="4"/>
      <c r="Z526" s="4"/>
      <c r="AA526" s="82"/>
    </row>
    <row r="527" spans="1:27" ht="31.5" outlineLevel="4" x14ac:dyDescent="0.2">
      <c r="A527" s="46" t="s">
        <v>35</v>
      </c>
      <c r="B527" s="46" t="s">
        <v>344</v>
      </c>
      <c r="C527" s="46" t="s">
        <v>711</v>
      </c>
      <c r="D527" s="128" t="s">
        <v>143</v>
      </c>
      <c r="E527" s="131" t="s">
        <v>732</v>
      </c>
      <c r="F527" s="4"/>
      <c r="G527" s="4"/>
      <c r="H527" s="4"/>
      <c r="I527" s="4"/>
      <c r="J527" s="49"/>
      <c r="K527" s="4"/>
      <c r="L527" s="49"/>
      <c r="M527" s="7">
        <f>M529</f>
        <v>3191.6</v>
      </c>
      <c r="N527" s="7">
        <f>N529</f>
        <v>3191.6</v>
      </c>
      <c r="O527" s="4"/>
      <c r="P527" s="4"/>
      <c r="Q527" s="4"/>
      <c r="R527" s="4"/>
      <c r="S527" s="4"/>
      <c r="T527" s="4"/>
      <c r="U527" s="49"/>
      <c r="V527" s="4"/>
      <c r="W527" s="4"/>
      <c r="X527" s="4"/>
      <c r="Y527" s="4"/>
      <c r="Z527" s="4"/>
      <c r="AA527" s="82"/>
    </row>
    <row r="528" spans="1:27" ht="15.75" outlineLevel="4" x14ac:dyDescent="0.2">
      <c r="A528" s="46"/>
      <c r="B528" s="46"/>
      <c r="C528" s="46"/>
      <c r="D528" s="46"/>
      <c r="E528" s="131" t="s">
        <v>645</v>
      </c>
      <c r="F528" s="4"/>
      <c r="G528" s="4"/>
      <c r="H528" s="4"/>
      <c r="I528" s="4"/>
      <c r="J528" s="49"/>
      <c r="K528" s="4"/>
      <c r="L528" s="49"/>
      <c r="M528" s="7"/>
      <c r="N528" s="7"/>
      <c r="O528" s="4"/>
      <c r="P528" s="4"/>
      <c r="Q528" s="4"/>
      <c r="R528" s="4"/>
      <c r="S528" s="4"/>
      <c r="T528" s="4"/>
      <c r="U528" s="49"/>
      <c r="V528" s="4"/>
      <c r="W528" s="4"/>
      <c r="X528" s="4"/>
      <c r="Y528" s="4"/>
      <c r="Z528" s="4"/>
      <c r="AA528" s="82"/>
    </row>
    <row r="529" spans="1:27" ht="31.5" outlineLevel="4" collapsed="1" x14ac:dyDescent="0.2">
      <c r="A529" s="46"/>
      <c r="B529" s="46"/>
      <c r="C529" s="46"/>
      <c r="D529" s="46"/>
      <c r="E529" s="50" t="s">
        <v>774</v>
      </c>
      <c r="F529" s="4"/>
      <c r="G529" s="4"/>
      <c r="H529" s="4"/>
      <c r="I529" s="4"/>
      <c r="J529" s="49"/>
      <c r="K529" s="4"/>
      <c r="L529" s="49"/>
      <c r="M529" s="7">
        <v>3191.6</v>
      </c>
      <c r="N529" s="7">
        <f>SUM(L529:M529)</f>
        <v>3191.6</v>
      </c>
      <c r="O529" s="4"/>
      <c r="P529" s="4"/>
      <c r="Q529" s="4"/>
      <c r="R529" s="4"/>
      <c r="S529" s="4"/>
      <c r="T529" s="4"/>
      <c r="U529" s="49"/>
      <c r="V529" s="4"/>
      <c r="W529" s="4"/>
      <c r="X529" s="4"/>
      <c r="Y529" s="4"/>
      <c r="Z529" s="4"/>
      <c r="AA529" s="82"/>
    </row>
    <row r="530" spans="1:27" s="111" customFormat="1" ht="47.25" hidden="1" outlineLevel="5" x14ac:dyDescent="0.2">
      <c r="A530" s="110" t="s">
        <v>35</v>
      </c>
      <c r="B530" s="110" t="s">
        <v>344</v>
      </c>
      <c r="C530" s="110" t="s">
        <v>352</v>
      </c>
      <c r="D530" s="110"/>
      <c r="E530" s="53" t="s">
        <v>588</v>
      </c>
      <c r="F530" s="54">
        <f>F531</f>
        <v>3699.1</v>
      </c>
      <c r="G530" s="54">
        <f t="shared" si="394"/>
        <v>0</v>
      </c>
      <c r="H530" s="54">
        <f t="shared" si="394"/>
        <v>3699.1</v>
      </c>
      <c r="I530" s="54">
        <f t="shared" si="394"/>
        <v>0</v>
      </c>
      <c r="J530" s="54">
        <f t="shared" si="394"/>
        <v>0</v>
      </c>
      <c r="K530" s="54">
        <f t="shared" si="394"/>
        <v>0</v>
      </c>
      <c r="L530" s="54">
        <f t="shared" si="394"/>
        <v>3699.1</v>
      </c>
      <c r="M530" s="54">
        <f t="shared" si="394"/>
        <v>0</v>
      </c>
      <c r="N530" s="54">
        <f t="shared" si="394"/>
        <v>3699.1</v>
      </c>
      <c r="O530" s="54">
        <f t="shared" si="394"/>
        <v>0</v>
      </c>
      <c r="P530" s="54">
        <f t="shared" si="394"/>
        <v>0</v>
      </c>
      <c r="Q530" s="54"/>
      <c r="R530" s="54">
        <f t="shared" si="394"/>
        <v>0</v>
      </c>
      <c r="S530" s="54">
        <f t="shared" si="394"/>
        <v>0</v>
      </c>
      <c r="T530" s="54">
        <f t="shared" si="394"/>
        <v>0</v>
      </c>
      <c r="U530" s="54">
        <f t="shared" si="394"/>
        <v>0</v>
      </c>
      <c r="V530" s="54">
        <f t="shared" si="394"/>
        <v>0</v>
      </c>
      <c r="W530" s="54">
        <f t="shared" si="394"/>
        <v>0</v>
      </c>
      <c r="X530" s="54"/>
      <c r="Y530" s="54">
        <f t="shared" si="394"/>
        <v>0</v>
      </c>
      <c r="Z530" s="54">
        <f t="shared" si="394"/>
        <v>0</v>
      </c>
      <c r="AA530" s="82"/>
    </row>
    <row r="531" spans="1:27" s="111" customFormat="1" ht="31.5" hidden="1" outlineLevel="7" x14ac:dyDescent="0.2">
      <c r="A531" s="112" t="s">
        <v>35</v>
      </c>
      <c r="B531" s="112" t="s">
        <v>344</v>
      </c>
      <c r="C531" s="112" t="s">
        <v>352</v>
      </c>
      <c r="D531" s="112" t="s">
        <v>143</v>
      </c>
      <c r="E531" s="55" t="s">
        <v>144</v>
      </c>
      <c r="F531" s="56">
        <f>F533</f>
        <v>3699.1</v>
      </c>
      <c r="G531" s="56">
        <f t="shared" ref="G531:W531" si="409">G533</f>
        <v>0</v>
      </c>
      <c r="H531" s="56">
        <f t="shared" si="409"/>
        <v>3699.1</v>
      </c>
      <c r="I531" s="56">
        <f t="shared" si="409"/>
        <v>0</v>
      </c>
      <c r="J531" s="56">
        <f t="shared" si="409"/>
        <v>0</v>
      </c>
      <c r="K531" s="56">
        <f t="shared" si="409"/>
        <v>0</v>
      </c>
      <c r="L531" s="56">
        <f t="shared" si="409"/>
        <v>3699.1</v>
      </c>
      <c r="M531" s="56">
        <f t="shared" si="409"/>
        <v>0</v>
      </c>
      <c r="N531" s="56">
        <f t="shared" si="409"/>
        <v>3699.1</v>
      </c>
      <c r="O531" s="56">
        <f t="shared" si="409"/>
        <v>0</v>
      </c>
      <c r="P531" s="56">
        <f t="shared" si="409"/>
        <v>0</v>
      </c>
      <c r="Q531" s="56"/>
      <c r="R531" s="56">
        <f t="shared" ref="R531:U531" si="410">R533</f>
        <v>0</v>
      </c>
      <c r="S531" s="56">
        <f t="shared" si="410"/>
        <v>0</v>
      </c>
      <c r="T531" s="56">
        <f t="shared" si="410"/>
        <v>0</v>
      </c>
      <c r="U531" s="56">
        <f t="shared" si="410"/>
        <v>0</v>
      </c>
      <c r="V531" s="56">
        <f t="shared" si="409"/>
        <v>0</v>
      </c>
      <c r="W531" s="56">
        <f t="shared" si="409"/>
        <v>0</v>
      </c>
      <c r="X531" s="56"/>
      <c r="Y531" s="56">
        <f t="shared" ref="Y531:Z531" si="411">Y533</f>
        <v>0</v>
      </c>
      <c r="Z531" s="56">
        <f t="shared" si="411"/>
        <v>0</v>
      </c>
      <c r="AA531" s="82"/>
    </row>
    <row r="532" spans="1:27" s="111" customFormat="1" ht="15.75" hidden="1" outlineLevel="7" x14ac:dyDescent="0.2">
      <c r="A532" s="112"/>
      <c r="B532" s="112"/>
      <c r="C532" s="112"/>
      <c r="D532" s="112"/>
      <c r="E532" s="55" t="s">
        <v>645</v>
      </c>
      <c r="F532" s="56"/>
      <c r="G532" s="56"/>
      <c r="H532" s="56"/>
      <c r="I532" s="56"/>
      <c r="J532" s="56"/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  <c r="V532" s="56"/>
      <c r="W532" s="56"/>
      <c r="X532" s="56"/>
      <c r="Y532" s="56"/>
      <c r="Z532" s="56"/>
      <c r="AA532" s="82"/>
    </row>
    <row r="533" spans="1:27" s="111" customFormat="1" ht="47.25" hidden="1" outlineLevel="7" x14ac:dyDescent="0.2">
      <c r="A533" s="112"/>
      <c r="B533" s="112"/>
      <c r="C533" s="112"/>
      <c r="D533" s="112"/>
      <c r="E533" s="55" t="s">
        <v>646</v>
      </c>
      <c r="F533" s="56">
        <v>3699.1</v>
      </c>
      <c r="G533" s="8"/>
      <c r="H533" s="8">
        <f>SUM(F533:G533)</f>
        <v>3699.1</v>
      </c>
      <c r="I533" s="8"/>
      <c r="J533" s="8"/>
      <c r="K533" s="8"/>
      <c r="L533" s="8">
        <f>SUM(H533:K533)</f>
        <v>3699.1</v>
      </c>
      <c r="M533" s="8"/>
      <c r="N533" s="8">
        <f>SUM(L533:M533)</f>
        <v>3699.1</v>
      </c>
      <c r="O533" s="56"/>
      <c r="P533" s="8"/>
      <c r="Q533" s="8"/>
      <c r="R533" s="8"/>
      <c r="S533" s="8">
        <f>SUM(Q533:R533)</f>
        <v>0</v>
      </c>
      <c r="T533" s="8"/>
      <c r="U533" s="8">
        <f>SUM(S533:T533)</f>
        <v>0</v>
      </c>
      <c r="V533" s="56"/>
      <c r="W533" s="8"/>
      <c r="X533" s="8"/>
      <c r="Y533" s="8"/>
      <c r="Z533" s="8">
        <f>SUM(X533:Y533)</f>
        <v>0</v>
      </c>
      <c r="AA533" s="82"/>
    </row>
    <row r="534" spans="1:27" s="111" customFormat="1" ht="47.25" hidden="1" outlineLevel="7" x14ac:dyDescent="0.2">
      <c r="A534" s="110" t="s">
        <v>35</v>
      </c>
      <c r="B534" s="110" t="s">
        <v>344</v>
      </c>
      <c r="C534" s="110" t="s">
        <v>733</v>
      </c>
      <c r="D534" s="110"/>
      <c r="E534" s="53" t="s">
        <v>734</v>
      </c>
      <c r="F534" s="56"/>
      <c r="G534" s="8"/>
      <c r="H534" s="8"/>
      <c r="I534" s="8"/>
      <c r="J534" s="54">
        <f t="shared" ref="J534" si="412">J535</f>
        <v>411.90472</v>
      </c>
      <c r="K534" s="8"/>
      <c r="L534" s="54">
        <f t="shared" ref="L534" si="413">L535</f>
        <v>411.90472</v>
      </c>
      <c r="M534" s="8"/>
      <c r="N534" s="54">
        <f t="shared" ref="N534" si="414">N535</f>
        <v>411.90472</v>
      </c>
      <c r="O534" s="56"/>
      <c r="P534" s="8"/>
      <c r="Q534" s="8"/>
      <c r="R534" s="8"/>
      <c r="S534" s="8"/>
      <c r="T534" s="8"/>
      <c r="U534" s="54">
        <f t="shared" ref="U534" si="415">U535</f>
        <v>0</v>
      </c>
      <c r="V534" s="56"/>
      <c r="W534" s="8"/>
      <c r="X534" s="8"/>
      <c r="Y534" s="8"/>
      <c r="Z534" s="8"/>
      <c r="AA534" s="82"/>
    </row>
    <row r="535" spans="1:27" s="111" customFormat="1" ht="31.5" hidden="1" outlineLevel="7" x14ac:dyDescent="0.2">
      <c r="A535" s="112" t="s">
        <v>35</v>
      </c>
      <c r="B535" s="112" t="s">
        <v>344</v>
      </c>
      <c r="C535" s="112" t="s">
        <v>733</v>
      </c>
      <c r="D535" s="112" t="s">
        <v>143</v>
      </c>
      <c r="E535" s="55" t="s">
        <v>144</v>
      </c>
      <c r="F535" s="56"/>
      <c r="G535" s="8"/>
      <c r="H535" s="8"/>
      <c r="I535" s="8"/>
      <c r="J535" s="57">
        <f t="shared" ref="J535" si="416">J537</f>
        <v>411.90472</v>
      </c>
      <c r="K535" s="8"/>
      <c r="L535" s="56">
        <f t="shared" ref="L535" si="417">L537</f>
        <v>411.90472</v>
      </c>
      <c r="M535" s="8"/>
      <c r="N535" s="56">
        <f t="shared" ref="N535" si="418">N537</f>
        <v>411.90472</v>
      </c>
      <c r="O535" s="56"/>
      <c r="P535" s="8"/>
      <c r="Q535" s="8"/>
      <c r="R535" s="8"/>
      <c r="S535" s="8"/>
      <c r="T535" s="8"/>
      <c r="U535" s="56">
        <f t="shared" ref="U535" si="419">U537</f>
        <v>0</v>
      </c>
      <c r="V535" s="56"/>
      <c r="W535" s="8"/>
      <c r="X535" s="8"/>
      <c r="Y535" s="8"/>
      <c r="Z535" s="8"/>
      <c r="AA535" s="82"/>
    </row>
    <row r="536" spans="1:27" s="111" customFormat="1" ht="15.75" hidden="1" outlineLevel="7" x14ac:dyDescent="0.2">
      <c r="A536" s="112"/>
      <c r="B536" s="112"/>
      <c r="C536" s="112"/>
      <c r="D536" s="112"/>
      <c r="E536" s="55" t="s">
        <v>645</v>
      </c>
      <c r="F536" s="56"/>
      <c r="G536" s="8"/>
      <c r="H536" s="8"/>
      <c r="I536" s="8"/>
      <c r="J536" s="57"/>
      <c r="K536" s="8"/>
      <c r="L536" s="56"/>
      <c r="M536" s="8"/>
      <c r="N536" s="56"/>
      <c r="O536" s="56"/>
      <c r="P536" s="8"/>
      <c r="Q536" s="8"/>
      <c r="R536" s="8"/>
      <c r="S536" s="8"/>
      <c r="T536" s="8"/>
      <c r="U536" s="56"/>
      <c r="V536" s="56"/>
      <c r="W536" s="8"/>
      <c r="X536" s="8"/>
      <c r="Y536" s="8"/>
      <c r="Z536" s="8"/>
      <c r="AA536" s="82"/>
    </row>
    <row r="537" spans="1:27" s="111" customFormat="1" ht="47.25" hidden="1" outlineLevel="7" x14ac:dyDescent="0.2">
      <c r="A537" s="112"/>
      <c r="B537" s="112"/>
      <c r="C537" s="112"/>
      <c r="D537" s="112"/>
      <c r="E537" s="55" t="s">
        <v>646</v>
      </c>
      <c r="F537" s="56"/>
      <c r="G537" s="8"/>
      <c r="H537" s="8"/>
      <c r="I537" s="8"/>
      <c r="J537" s="49">
        <v>411.90472</v>
      </c>
      <c r="K537" s="8"/>
      <c r="L537" s="8">
        <f>SUM(H537:K537)</f>
        <v>411.90472</v>
      </c>
      <c r="M537" s="8"/>
      <c r="N537" s="8">
        <f>SUM(L537:M537)</f>
        <v>411.90472</v>
      </c>
      <c r="O537" s="56"/>
      <c r="P537" s="8"/>
      <c r="Q537" s="8"/>
      <c r="R537" s="8"/>
      <c r="S537" s="8"/>
      <c r="T537" s="8"/>
      <c r="U537" s="8">
        <f>SUM(S537:T537)</f>
        <v>0</v>
      </c>
      <c r="V537" s="56"/>
      <c r="W537" s="8"/>
      <c r="X537" s="8"/>
      <c r="Y537" s="8"/>
      <c r="Z537" s="8"/>
      <c r="AA537" s="82"/>
    </row>
    <row r="538" spans="1:27" s="111" customFormat="1" ht="15" hidden="1" customHeight="1" outlineLevel="7" x14ac:dyDescent="0.2">
      <c r="A538" s="162"/>
      <c r="B538" s="162"/>
      <c r="C538" s="162"/>
      <c r="D538" s="162"/>
      <c r="E538" s="55"/>
      <c r="F538" s="56"/>
      <c r="G538" s="56"/>
      <c r="H538" s="56"/>
      <c r="I538" s="56"/>
      <c r="J538" s="56"/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  <c r="V538" s="56"/>
      <c r="W538" s="56"/>
      <c r="X538" s="56"/>
      <c r="Y538" s="56"/>
      <c r="Z538" s="56"/>
      <c r="AA538" s="82"/>
    </row>
    <row r="539" spans="1:27" ht="31.5" hidden="1" x14ac:dyDescent="0.2">
      <c r="A539" s="5" t="s">
        <v>353</v>
      </c>
      <c r="B539" s="5"/>
      <c r="C539" s="5"/>
      <c r="D539" s="5"/>
      <c r="E539" s="23" t="s">
        <v>354</v>
      </c>
      <c r="F539" s="4">
        <f>F541+F549+F557+F564</f>
        <v>12769.7</v>
      </c>
      <c r="G539" s="4">
        <f t="shared" ref="G539:N539" si="420">G541+G549+G557+G564</f>
        <v>0</v>
      </c>
      <c r="H539" s="4">
        <f t="shared" si="420"/>
        <v>12769.7</v>
      </c>
      <c r="I539" s="4">
        <f t="shared" si="420"/>
        <v>0</v>
      </c>
      <c r="J539" s="4">
        <f t="shared" si="420"/>
        <v>0</v>
      </c>
      <c r="K539" s="4">
        <f t="shared" si="420"/>
        <v>0</v>
      </c>
      <c r="L539" s="4">
        <f t="shared" si="420"/>
        <v>12769.700000000003</v>
      </c>
      <c r="M539" s="4">
        <f t="shared" si="420"/>
        <v>0</v>
      </c>
      <c r="N539" s="4">
        <f t="shared" si="420"/>
        <v>12769.700000000003</v>
      </c>
      <c r="O539" s="4">
        <f>O541+O549+O557+O564</f>
        <v>11881.4</v>
      </c>
      <c r="P539" s="4">
        <f t="shared" ref="P539:U539" si="421">P541+P549+P557+P564</f>
        <v>0</v>
      </c>
      <c r="Q539" s="4">
        <f t="shared" si="421"/>
        <v>11881.4</v>
      </c>
      <c r="R539" s="4">
        <f t="shared" si="421"/>
        <v>0</v>
      </c>
      <c r="S539" s="4">
        <f t="shared" si="421"/>
        <v>11881.4</v>
      </c>
      <c r="T539" s="4">
        <f t="shared" si="421"/>
        <v>0</v>
      </c>
      <c r="U539" s="4">
        <f t="shared" si="421"/>
        <v>11881.4</v>
      </c>
      <c r="V539" s="4">
        <f>V541+V549+V557+V564</f>
        <v>11313.199999999999</v>
      </c>
      <c r="W539" s="4">
        <f t="shared" ref="W539:Z539" si="422">W541+W549+W557+W564</f>
        <v>0</v>
      </c>
      <c r="X539" s="4">
        <f t="shared" si="422"/>
        <v>11313.199999999999</v>
      </c>
      <c r="Y539" s="4">
        <f t="shared" si="422"/>
        <v>0</v>
      </c>
      <c r="Z539" s="4">
        <f t="shared" si="422"/>
        <v>11313.199999999999</v>
      </c>
      <c r="AA539" s="82"/>
    </row>
    <row r="540" spans="1:27" ht="15.75" hidden="1" x14ac:dyDescent="0.2">
      <c r="A540" s="5" t="s">
        <v>353</v>
      </c>
      <c r="B540" s="5" t="s">
        <v>558</v>
      </c>
      <c r="C540" s="5"/>
      <c r="D540" s="5"/>
      <c r="E540" s="14" t="s">
        <v>542</v>
      </c>
      <c r="F540" s="4">
        <f>F541+F549</f>
        <v>11971.7</v>
      </c>
      <c r="G540" s="4">
        <f t="shared" ref="G540:Z540" si="423">G541+G549</f>
        <v>0</v>
      </c>
      <c r="H540" s="4">
        <f t="shared" si="423"/>
        <v>11971.7</v>
      </c>
      <c r="I540" s="4">
        <f t="shared" si="423"/>
        <v>0</v>
      </c>
      <c r="J540" s="4">
        <f t="shared" si="423"/>
        <v>0</v>
      </c>
      <c r="K540" s="4">
        <f t="shared" si="423"/>
        <v>0</v>
      </c>
      <c r="L540" s="4">
        <f t="shared" si="423"/>
        <v>11971.700000000003</v>
      </c>
      <c r="M540" s="4">
        <f t="shared" si="423"/>
        <v>0</v>
      </c>
      <c r="N540" s="4">
        <f t="shared" si="423"/>
        <v>11971.700000000003</v>
      </c>
      <c r="O540" s="4">
        <f t="shared" si="423"/>
        <v>11211.4</v>
      </c>
      <c r="P540" s="4">
        <f t="shared" si="423"/>
        <v>0</v>
      </c>
      <c r="Q540" s="4">
        <f t="shared" si="423"/>
        <v>11211.4</v>
      </c>
      <c r="R540" s="4">
        <f t="shared" si="423"/>
        <v>0</v>
      </c>
      <c r="S540" s="4">
        <f t="shared" si="423"/>
        <v>11211.4</v>
      </c>
      <c r="T540" s="4">
        <f t="shared" si="423"/>
        <v>0</v>
      </c>
      <c r="U540" s="4">
        <f t="shared" si="423"/>
        <v>11211.4</v>
      </c>
      <c r="V540" s="4">
        <f t="shared" si="423"/>
        <v>10643.199999999999</v>
      </c>
      <c r="W540" s="4">
        <f t="shared" si="423"/>
        <v>0</v>
      </c>
      <c r="X540" s="4">
        <f t="shared" si="423"/>
        <v>10643.199999999999</v>
      </c>
      <c r="Y540" s="4">
        <f t="shared" si="423"/>
        <v>0</v>
      </c>
      <c r="Z540" s="4">
        <f t="shared" si="423"/>
        <v>10643.199999999999</v>
      </c>
      <c r="AA540" s="82"/>
    </row>
    <row r="541" spans="1:27" ht="47.25" hidden="1" outlineLevel="1" x14ac:dyDescent="0.2">
      <c r="A541" s="5" t="s">
        <v>353</v>
      </c>
      <c r="B541" s="5" t="s">
        <v>40</v>
      </c>
      <c r="C541" s="5"/>
      <c r="D541" s="5"/>
      <c r="E541" s="23" t="s">
        <v>41</v>
      </c>
      <c r="F541" s="4">
        <f t="shared" ref="F541:Z544" si="424">F542</f>
        <v>11896.1</v>
      </c>
      <c r="G541" s="4">
        <f t="shared" si="424"/>
        <v>0</v>
      </c>
      <c r="H541" s="4">
        <f t="shared" si="424"/>
        <v>11896.1</v>
      </c>
      <c r="I541" s="4">
        <f t="shared" si="424"/>
        <v>0</v>
      </c>
      <c r="J541" s="4">
        <f t="shared" si="424"/>
        <v>0</v>
      </c>
      <c r="K541" s="4">
        <f t="shared" si="424"/>
        <v>0</v>
      </c>
      <c r="L541" s="4">
        <f t="shared" si="424"/>
        <v>11896.100000000002</v>
      </c>
      <c r="M541" s="4">
        <f t="shared" si="424"/>
        <v>0</v>
      </c>
      <c r="N541" s="4">
        <f t="shared" si="424"/>
        <v>11896.100000000002</v>
      </c>
      <c r="O541" s="4">
        <f t="shared" si="424"/>
        <v>11135.8</v>
      </c>
      <c r="P541" s="4">
        <f t="shared" si="424"/>
        <v>0</v>
      </c>
      <c r="Q541" s="4">
        <f t="shared" si="424"/>
        <v>11135.8</v>
      </c>
      <c r="R541" s="4">
        <f t="shared" si="424"/>
        <v>0</v>
      </c>
      <c r="S541" s="4">
        <f t="shared" si="424"/>
        <v>11135.8</v>
      </c>
      <c r="T541" s="4">
        <f t="shared" si="424"/>
        <v>0</v>
      </c>
      <c r="U541" s="4">
        <f t="shared" si="424"/>
        <v>11135.8</v>
      </c>
      <c r="V541" s="4">
        <f t="shared" si="424"/>
        <v>10567.599999999999</v>
      </c>
      <c r="W541" s="4">
        <f t="shared" si="424"/>
        <v>0</v>
      </c>
      <c r="X541" s="4">
        <f t="shared" si="424"/>
        <v>10567.599999999999</v>
      </c>
      <c r="Y541" s="4">
        <f t="shared" si="424"/>
        <v>0</v>
      </c>
      <c r="Z541" s="4">
        <f t="shared" si="424"/>
        <v>10567.599999999999</v>
      </c>
      <c r="AA541" s="82"/>
    </row>
    <row r="542" spans="1:27" ht="31.5" hidden="1" outlineLevel="2" x14ac:dyDescent="0.2">
      <c r="A542" s="5" t="s">
        <v>353</v>
      </c>
      <c r="B542" s="5" t="s">
        <v>40</v>
      </c>
      <c r="C542" s="5" t="s">
        <v>170</v>
      </c>
      <c r="D542" s="5"/>
      <c r="E542" s="23" t="s">
        <v>171</v>
      </c>
      <c r="F542" s="4">
        <f t="shared" si="424"/>
        <v>11896.1</v>
      </c>
      <c r="G542" s="4">
        <f t="shared" si="424"/>
        <v>0</v>
      </c>
      <c r="H542" s="4">
        <f t="shared" si="424"/>
        <v>11896.1</v>
      </c>
      <c r="I542" s="4">
        <f t="shared" si="424"/>
        <v>0</v>
      </c>
      <c r="J542" s="4">
        <f t="shared" si="424"/>
        <v>0</v>
      </c>
      <c r="K542" s="4">
        <f t="shared" si="424"/>
        <v>0</v>
      </c>
      <c r="L542" s="4">
        <f t="shared" si="424"/>
        <v>11896.100000000002</v>
      </c>
      <c r="M542" s="4">
        <f t="shared" si="424"/>
        <v>0</v>
      </c>
      <c r="N542" s="4">
        <f t="shared" si="424"/>
        <v>11896.100000000002</v>
      </c>
      <c r="O542" s="4">
        <f t="shared" si="424"/>
        <v>11135.8</v>
      </c>
      <c r="P542" s="4">
        <f t="shared" si="424"/>
        <v>0</v>
      </c>
      <c r="Q542" s="4">
        <f t="shared" si="424"/>
        <v>11135.8</v>
      </c>
      <c r="R542" s="4">
        <f t="shared" si="424"/>
        <v>0</v>
      </c>
      <c r="S542" s="4">
        <f t="shared" si="424"/>
        <v>11135.8</v>
      </c>
      <c r="T542" s="4">
        <f t="shared" si="424"/>
        <v>0</v>
      </c>
      <c r="U542" s="4">
        <f t="shared" si="424"/>
        <v>11135.8</v>
      </c>
      <c r="V542" s="4">
        <f t="shared" si="424"/>
        <v>10567.599999999999</v>
      </c>
      <c r="W542" s="4">
        <f t="shared" si="424"/>
        <v>0</v>
      </c>
      <c r="X542" s="4">
        <f t="shared" si="424"/>
        <v>10567.599999999999</v>
      </c>
      <c r="Y542" s="4">
        <f t="shared" si="424"/>
        <v>0</v>
      </c>
      <c r="Z542" s="4">
        <f t="shared" si="424"/>
        <v>10567.599999999999</v>
      </c>
      <c r="AA542" s="82"/>
    </row>
    <row r="543" spans="1:27" ht="47.25" hidden="1" outlineLevel="3" x14ac:dyDescent="0.2">
      <c r="A543" s="5" t="s">
        <v>353</v>
      </c>
      <c r="B543" s="5" t="s">
        <v>40</v>
      </c>
      <c r="C543" s="5" t="s">
        <v>188</v>
      </c>
      <c r="D543" s="5"/>
      <c r="E543" s="23" t="s">
        <v>189</v>
      </c>
      <c r="F543" s="4">
        <f t="shared" si="424"/>
        <v>11896.1</v>
      </c>
      <c r="G543" s="4">
        <f t="shared" si="424"/>
        <v>0</v>
      </c>
      <c r="H543" s="4">
        <f t="shared" si="424"/>
        <v>11896.1</v>
      </c>
      <c r="I543" s="4">
        <f t="shared" si="424"/>
        <v>0</v>
      </c>
      <c r="J543" s="4">
        <f t="shared" si="424"/>
        <v>0</v>
      </c>
      <c r="K543" s="4">
        <f t="shared" si="424"/>
        <v>0</v>
      </c>
      <c r="L543" s="4">
        <f t="shared" si="424"/>
        <v>11896.100000000002</v>
      </c>
      <c r="M543" s="4">
        <f t="shared" si="424"/>
        <v>0</v>
      </c>
      <c r="N543" s="4">
        <f t="shared" si="424"/>
        <v>11896.100000000002</v>
      </c>
      <c r="O543" s="4">
        <f t="shared" si="424"/>
        <v>11135.8</v>
      </c>
      <c r="P543" s="4">
        <f t="shared" si="424"/>
        <v>0</v>
      </c>
      <c r="Q543" s="4">
        <f t="shared" si="424"/>
        <v>11135.8</v>
      </c>
      <c r="R543" s="4">
        <f t="shared" si="424"/>
        <v>0</v>
      </c>
      <c r="S543" s="4">
        <f t="shared" si="424"/>
        <v>11135.8</v>
      </c>
      <c r="T543" s="4">
        <f t="shared" si="424"/>
        <v>0</v>
      </c>
      <c r="U543" s="4">
        <f t="shared" si="424"/>
        <v>11135.8</v>
      </c>
      <c r="V543" s="4">
        <f t="shared" si="424"/>
        <v>10567.599999999999</v>
      </c>
      <c r="W543" s="4">
        <f t="shared" si="424"/>
        <v>0</v>
      </c>
      <c r="X543" s="4">
        <f t="shared" si="424"/>
        <v>10567.599999999999</v>
      </c>
      <c r="Y543" s="4">
        <f t="shared" si="424"/>
        <v>0</v>
      </c>
      <c r="Z543" s="4">
        <f t="shared" si="424"/>
        <v>10567.599999999999</v>
      </c>
      <c r="AA543" s="82"/>
    </row>
    <row r="544" spans="1:27" ht="31.5" hidden="1" outlineLevel="4" x14ac:dyDescent="0.2">
      <c r="A544" s="5" t="s">
        <v>353</v>
      </c>
      <c r="B544" s="5" t="s">
        <v>40</v>
      </c>
      <c r="C544" s="5" t="s">
        <v>274</v>
      </c>
      <c r="D544" s="5"/>
      <c r="E544" s="23" t="s">
        <v>57</v>
      </c>
      <c r="F544" s="4">
        <f t="shared" si="424"/>
        <v>11896.1</v>
      </c>
      <c r="G544" s="4">
        <f t="shared" si="424"/>
        <v>0</v>
      </c>
      <c r="H544" s="4">
        <f t="shared" si="424"/>
        <v>11896.1</v>
      </c>
      <c r="I544" s="4">
        <f t="shared" si="424"/>
        <v>0</v>
      </c>
      <c r="J544" s="4">
        <f t="shared" si="424"/>
        <v>0</v>
      </c>
      <c r="K544" s="4">
        <f t="shared" si="424"/>
        <v>0</v>
      </c>
      <c r="L544" s="4">
        <f t="shared" si="424"/>
        <v>11896.100000000002</v>
      </c>
      <c r="M544" s="4">
        <f t="shared" si="424"/>
        <v>0</v>
      </c>
      <c r="N544" s="4">
        <f t="shared" si="424"/>
        <v>11896.100000000002</v>
      </c>
      <c r="O544" s="4">
        <f t="shared" si="424"/>
        <v>11135.8</v>
      </c>
      <c r="P544" s="4">
        <f t="shared" si="424"/>
        <v>0</v>
      </c>
      <c r="Q544" s="4">
        <f t="shared" si="424"/>
        <v>11135.8</v>
      </c>
      <c r="R544" s="4">
        <f t="shared" si="424"/>
        <v>0</v>
      </c>
      <c r="S544" s="4">
        <f t="shared" si="424"/>
        <v>11135.8</v>
      </c>
      <c r="T544" s="4">
        <f t="shared" si="424"/>
        <v>0</v>
      </c>
      <c r="U544" s="4">
        <f t="shared" si="424"/>
        <v>11135.8</v>
      </c>
      <c r="V544" s="4">
        <f t="shared" si="424"/>
        <v>10567.599999999999</v>
      </c>
      <c r="W544" s="4">
        <f t="shared" si="424"/>
        <v>0</v>
      </c>
      <c r="X544" s="4">
        <f t="shared" si="424"/>
        <v>10567.599999999999</v>
      </c>
      <c r="Y544" s="4">
        <f t="shared" si="424"/>
        <v>0</v>
      </c>
      <c r="Z544" s="4">
        <f t="shared" si="424"/>
        <v>10567.599999999999</v>
      </c>
      <c r="AA544" s="82"/>
    </row>
    <row r="545" spans="1:27" ht="15.75" hidden="1" outlineLevel="5" x14ac:dyDescent="0.2">
      <c r="A545" s="5" t="s">
        <v>353</v>
      </c>
      <c r="B545" s="5" t="s">
        <v>40</v>
      </c>
      <c r="C545" s="5" t="s">
        <v>355</v>
      </c>
      <c r="D545" s="5"/>
      <c r="E545" s="23" t="s">
        <v>59</v>
      </c>
      <c r="F545" s="4">
        <f>F546+F547+F548</f>
        <v>11896.1</v>
      </c>
      <c r="G545" s="4">
        <f t="shared" ref="G545:Z545" si="425">G546+G547+G548</f>
        <v>0</v>
      </c>
      <c r="H545" s="4">
        <f t="shared" si="425"/>
        <v>11896.1</v>
      </c>
      <c r="I545" s="4">
        <f t="shared" si="425"/>
        <v>0</v>
      </c>
      <c r="J545" s="4">
        <f t="shared" si="425"/>
        <v>0</v>
      </c>
      <c r="K545" s="4">
        <f t="shared" si="425"/>
        <v>0</v>
      </c>
      <c r="L545" s="4">
        <f t="shared" si="425"/>
        <v>11896.100000000002</v>
      </c>
      <c r="M545" s="4">
        <f t="shared" si="425"/>
        <v>0</v>
      </c>
      <c r="N545" s="4">
        <f t="shared" si="425"/>
        <v>11896.100000000002</v>
      </c>
      <c r="O545" s="4">
        <f t="shared" si="425"/>
        <v>11135.8</v>
      </c>
      <c r="P545" s="4">
        <f t="shared" si="425"/>
        <v>0</v>
      </c>
      <c r="Q545" s="4">
        <f t="shared" si="425"/>
        <v>11135.8</v>
      </c>
      <c r="R545" s="4">
        <f t="shared" si="425"/>
        <v>0</v>
      </c>
      <c r="S545" s="4">
        <f t="shared" si="425"/>
        <v>11135.8</v>
      </c>
      <c r="T545" s="4">
        <f t="shared" si="425"/>
        <v>0</v>
      </c>
      <c r="U545" s="4">
        <f t="shared" si="425"/>
        <v>11135.8</v>
      </c>
      <c r="V545" s="4">
        <f t="shared" si="425"/>
        <v>10567.599999999999</v>
      </c>
      <c r="W545" s="4">
        <f t="shared" si="425"/>
        <v>0</v>
      </c>
      <c r="X545" s="4">
        <f t="shared" si="425"/>
        <v>10567.599999999999</v>
      </c>
      <c r="Y545" s="4">
        <f t="shared" si="425"/>
        <v>0</v>
      </c>
      <c r="Z545" s="4">
        <f t="shared" si="425"/>
        <v>10567.599999999999</v>
      </c>
      <c r="AA545" s="82"/>
    </row>
    <row r="546" spans="1:27" ht="63" hidden="1" outlineLevel="7" x14ac:dyDescent="0.2">
      <c r="A546" s="13" t="s">
        <v>353</v>
      </c>
      <c r="B546" s="13" t="s">
        <v>40</v>
      </c>
      <c r="C546" s="13" t="s">
        <v>355</v>
      </c>
      <c r="D546" s="13" t="s">
        <v>8</v>
      </c>
      <c r="E546" s="18" t="s">
        <v>9</v>
      </c>
      <c r="F546" s="8">
        <v>11334.1</v>
      </c>
      <c r="G546" s="8"/>
      <c r="H546" s="8">
        <f t="shared" ref="H546:H548" si="426">SUM(F546:G546)</f>
        <v>11334.1</v>
      </c>
      <c r="I546" s="8"/>
      <c r="J546" s="8"/>
      <c r="K546" s="8">
        <v>-1.425</v>
      </c>
      <c r="L546" s="8">
        <f t="shared" ref="L546:L548" si="427">SUM(H546:K546)</f>
        <v>11332.675000000001</v>
      </c>
      <c r="M546" s="8"/>
      <c r="N546" s="8">
        <f>SUM(L546:M546)</f>
        <v>11332.675000000001</v>
      </c>
      <c r="O546" s="8">
        <v>10633</v>
      </c>
      <c r="P546" s="8"/>
      <c r="Q546" s="8">
        <f t="shared" ref="Q546:Q547" si="428">SUM(O546:P546)</f>
        <v>10633</v>
      </c>
      <c r="R546" s="8"/>
      <c r="S546" s="8">
        <f t="shared" ref="S546:S548" si="429">SUM(Q546:R546)</f>
        <v>10633</v>
      </c>
      <c r="T546" s="8"/>
      <c r="U546" s="8">
        <f>SUM(S546:T546)</f>
        <v>10633</v>
      </c>
      <c r="V546" s="8">
        <v>10064.799999999999</v>
      </c>
      <c r="W546" s="8"/>
      <c r="X546" s="8">
        <f t="shared" ref="X546:X547" si="430">SUM(V546:W546)</f>
        <v>10064.799999999999</v>
      </c>
      <c r="Y546" s="8"/>
      <c r="Z546" s="8">
        <f t="shared" ref="Z546:Z548" si="431">SUM(X546:Y546)</f>
        <v>10064.799999999999</v>
      </c>
      <c r="AA546" s="82"/>
    </row>
    <row r="547" spans="1:27" ht="31.5" hidden="1" outlineLevel="7" x14ac:dyDescent="0.2">
      <c r="A547" s="13" t="s">
        <v>353</v>
      </c>
      <c r="B547" s="13" t="s">
        <v>40</v>
      </c>
      <c r="C547" s="13" t="s">
        <v>355</v>
      </c>
      <c r="D547" s="13" t="s">
        <v>11</v>
      </c>
      <c r="E547" s="18" t="s">
        <v>12</v>
      </c>
      <c r="F547" s="8">
        <v>559.79999999999995</v>
      </c>
      <c r="G547" s="8"/>
      <c r="H547" s="8">
        <f t="shared" si="426"/>
        <v>559.79999999999995</v>
      </c>
      <c r="I547" s="8"/>
      <c r="J547" s="8"/>
      <c r="K547" s="8">
        <v>1.425</v>
      </c>
      <c r="L547" s="8">
        <f t="shared" si="427"/>
        <v>561.22499999999991</v>
      </c>
      <c r="M547" s="8"/>
      <c r="N547" s="8">
        <f>SUM(L547:M547)</f>
        <v>561.22499999999991</v>
      </c>
      <c r="O547" s="8">
        <v>502.8</v>
      </c>
      <c r="P547" s="8"/>
      <c r="Q547" s="8">
        <f t="shared" si="428"/>
        <v>502.8</v>
      </c>
      <c r="R547" s="8"/>
      <c r="S547" s="8">
        <f t="shared" si="429"/>
        <v>502.8</v>
      </c>
      <c r="T547" s="8"/>
      <c r="U547" s="8">
        <f>SUM(S547:T547)</f>
        <v>502.8</v>
      </c>
      <c r="V547" s="8">
        <v>502.8</v>
      </c>
      <c r="W547" s="8"/>
      <c r="X547" s="8">
        <f t="shared" si="430"/>
        <v>502.8</v>
      </c>
      <c r="Y547" s="8"/>
      <c r="Z547" s="8">
        <f t="shared" si="431"/>
        <v>502.8</v>
      </c>
      <c r="AA547" s="82"/>
    </row>
    <row r="548" spans="1:27" ht="15.75" hidden="1" outlineLevel="7" x14ac:dyDescent="0.2">
      <c r="A548" s="13" t="s">
        <v>353</v>
      </c>
      <c r="B548" s="13" t="s">
        <v>40</v>
      </c>
      <c r="C548" s="13" t="s">
        <v>355</v>
      </c>
      <c r="D548" s="13" t="s">
        <v>27</v>
      </c>
      <c r="E548" s="18" t="s">
        <v>28</v>
      </c>
      <c r="F548" s="8">
        <v>2.2000000000000002</v>
      </c>
      <c r="G548" s="8"/>
      <c r="H548" s="8">
        <f t="shared" si="426"/>
        <v>2.2000000000000002</v>
      </c>
      <c r="I548" s="8"/>
      <c r="J548" s="8"/>
      <c r="K548" s="8"/>
      <c r="L548" s="8">
        <f t="shared" si="427"/>
        <v>2.2000000000000002</v>
      </c>
      <c r="M548" s="8"/>
      <c r="N548" s="8">
        <f>SUM(L548:M548)</f>
        <v>2.2000000000000002</v>
      </c>
      <c r="O548" s="8"/>
      <c r="P548" s="8"/>
      <c r="Q548" s="8"/>
      <c r="R548" s="8"/>
      <c r="S548" s="8">
        <f t="shared" si="429"/>
        <v>0</v>
      </c>
      <c r="T548" s="8"/>
      <c r="U548" s="8">
        <f>SUM(S548:T548)</f>
        <v>0</v>
      </c>
      <c r="V548" s="8"/>
      <c r="W548" s="8"/>
      <c r="X548" s="8"/>
      <c r="Y548" s="8"/>
      <c r="Z548" s="8">
        <f t="shared" si="431"/>
        <v>0</v>
      </c>
      <c r="AA548" s="82"/>
    </row>
    <row r="549" spans="1:27" ht="15.75" hidden="1" outlineLevel="1" x14ac:dyDescent="0.2">
      <c r="A549" s="5" t="s">
        <v>353</v>
      </c>
      <c r="B549" s="5" t="s">
        <v>15</v>
      </c>
      <c r="C549" s="5"/>
      <c r="D549" s="5"/>
      <c r="E549" s="23" t="s">
        <v>16</v>
      </c>
      <c r="F549" s="4">
        <f t="shared" ref="F549:Z552" si="432">F550</f>
        <v>75.599999999999994</v>
      </c>
      <c r="G549" s="4">
        <f t="shared" si="432"/>
        <v>0</v>
      </c>
      <c r="H549" s="4">
        <f t="shared" si="432"/>
        <v>75.599999999999994</v>
      </c>
      <c r="I549" s="4">
        <f t="shared" si="432"/>
        <v>0</v>
      </c>
      <c r="J549" s="4">
        <f t="shared" si="432"/>
        <v>0</v>
      </c>
      <c r="K549" s="4">
        <f t="shared" si="432"/>
        <v>0</v>
      </c>
      <c r="L549" s="4">
        <f t="shared" si="432"/>
        <v>75.599999999999994</v>
      </c>
      <c r="M549" s="4">
        <f t="shared" si="432"/>
        <v>0</v>
      </c>
      <c r="N549" s="4">
        <f t="shared" si="432"/>
        <v>75.599999999999994</v>
      </c>
      <c r="O549" s="4">
        <f t="shared" si="432"/>
        <v>75.599999999999994</v>
      </c>
      <c r="P549" s="4">
        <f t="shared" si="432"/>
        <v>0</v>
      </c>
      <c r="Q549" s="4">
        <f t="shared" si="432"/>
        <v>75.599999999999994</v>
      </c>
      <c r="R549" s="4">
        <f t="shared" si="432"/>
        <v>0</v>
      </c>
      <c r="S549" s="4">
        <f t="shared" si="432"/>
        <v>75.599999999999994</v>
      </c>
      <c r="T549" s="4">
        <f t="shared" si="432"/>
        <v>0</v>
      </c>
      <c r="U549" s="4">
        <f t="shared" si="432"/>
        <v>75.599999999999994</v>
      </c>
      <c r="V549" s="4">
        <f t="shared" si="432"/>
        <v>75.599999999999994</v>
      </c>
      <c r="W549" s="4">
        <f t="shared" si="432"/>
        <v>0</v>
      </c>
      <c r="X549" s="4">
        <f t="shared" si="432"/>
        <v>75.599999999999994</v>
      </c>
      <c r="Y549" s="4">
        <f t="shared" si="432"/>
        <v>0</v>
      </c>
      <c r="Z549" s="4">
        <f t="shared" si="432"/>
        <v>75.599999999999994</v>
      </c>
      <c r="AA549" s="82"/>
    </row>
    <row r="550" spans="1:27" ht="31.5" hidden="1" outlineLevel="2" x14ac:dyDescent="0.2">
      <c r="A550" s="5" t="s">
        <v>353</v>
      </c>
      <c r="B550" s="5" t="s">
        <v>15</v>
      </c>
      <c r="C550" s="5" t="s">
        <v>52</v>
      </c>
      <c r="D550" s="5"/>
      <c r="E550" s="23" t="s">
        <v>53</v>
      </c>
      <c r="F550" s="4">
        <f t="shared" si="432"/>
        <v>75.599999999999994</v>
      </c>
      <c r="G550" s="4">
        <f t="shared" si="432"/>
        <v>0</v>
      </c>
      <c r="H550" s="4">
        <f t="shared" si="432"/>
        <v>75.599999999999994</v>
      </c>
      <c r="I550" s="4">
        <f t="shared" si="432"/>
        <v>0</v>
      </c>
      <c r="J550" s="4">
        <f t="shared" si="432"/>
        <v>0</v>
      </c>
      <c r="K550" s="4">
        <f t="shared" si="432"/>
        <v>0</v>
      </c>
      <c r="L550" s="4">
        <f t="shared" si="432"/>
        <v>75.599999999999994</v>
      </c>
      <c r="M550" s="4">
        <f t="shared" si="432"/>
        <v>0</v>
      </c>
      <c r="N550" s="4">
        <f t="shared" si="432"/>
        <v>75.599999999999994</v>
      </c>
      <c r="O550" s="4">
        <f t="shared" si="432"/>
        <v>75.599999999999994</v>
      </c>
      <c r="P550" s="4">
        <f t="shared" si="432"/>
        <v>0</v>
      </c>
      <c r="Q550" s="4">
        <f t="shared" si="432"/>
        <v>75.599999999999994</v>
      </c>
      <c r="R550" s="4">
        <f t="shared" si="432"/>
        <v>0</v>
      </c>
      <c r="S550" s="4">
        <f t="shared" si="432"/>
        <v>75.599999999999994</v>
      </c>
      <c r="T550" s="4">
        <f t="shared" si="432"/>
        <v>0</v>
      </c>
      <c r="U550" s="4">
        <f t="shared" si="432"/>
        <v>75.599999999999994</v>
      </c>
      <c r="V550" s="4">
        <f t="shared" si="432"/>
        <v>75.599999999999994</v>
      </c>
      <c r="W550" s="4">
        <f t="shared" si="432"/>
        <v>0</v>
      </c>
      <c r="X550" s="4">
        <f t="shared" si="432"/>
        <v>75.599999999999994</v>
      </c>
      <c r="Y550" s="4">
        <f t="shared" si="432"/>
        <v>0</v>
      </c>
      <c r="Z550" s="4">
        <f t="shared" si="432"/>
        <v>75.599999999999994</v>
      </c>
      <c r="AA550" s="82"/>
    </row>
    <row r="551" spans="1:27" ht="31.5" hidden="1" outlineLevel="3" x14ac:dyDescent="0.2">
      <c r="A551" s="5" t="s">
        <v>353</v>
      </c>
      <c r="B551" s="5" t="s">
        <v>15</v>
      </c>
      <c r="C551" s="5" t="s">
        <v>98</v>
      </c>
      <c r="D551" s="5"/>
      <c r="E551" s="23" t="s">
        <v>99</v>
      </c>
      <c r="F551" s="4">
        <f t="shared" si="432"/>
        <v>75.599999999999994</v>
      </c>
      <c r="G551" s="4">
        <f t="shared" si="432"/>
        <v>0</v>
      </c>
      <c r="H551" s="4">
        <f t="shared" si="432"/>
        <v>75.599999999999994</v>
      </c>
      <c r="I551" s="4">
        <f t="shared" si="432"/>
        <v>0</v>
      </c>
      <c r="J551" s="4">
        <f t="shared" si="432"/>
        <v>0</v>
      </c>
      <c r="K551" s="4">
        <f t="shared" si="432"/>
        <v>0</v>
      </c>
      <c r="L551" s="4">
        <f t="shared" si="432"/>
        <v>75.599999999999994</v>
      </c>
      <c r="M551" s="4">
        <f t="shared" si="432"/>
        <v>0</v>
      </c>
      <c r="N551" s="4">
        <f t="shared" si="432"/>
        <v>75.599999999999994</v>
      </c>
      <c r="O551" s="4">
        <f t="shared" si="432"/>
        <v>75.599999999999994</v>
      </c>
      <c r="P551" s="4">
        <f t="shared" si="432"/>
        <v>0</v>
      </c>
      <c r="Q551" s="4">
        <f t="shared" si="432"/>
        <v>75.599999999999994</v>
      </c>
      <c r="R551" s="4">
        <f t="shared" si="432"/>
        <v>0</v>
      </c>
      <c r="S551" s="4">
        <f t="shared" si="432"/>
        <v>75.599999999999994</v>
      </c>
      <c r="T551" s="4">
        <f t="shared" si="432"/>
        <v>0</v>
      </c>
      <c r="U551" s="4">
        <f t="shared" si="432"/>
        <v>75.599999999999994</v>
      </c>
      <c r="V551" s="4">
        <f t="shared" si="432"/>
        <v>75.599999999999994</v>
      </c>
      <c r="W551" s="4">
        <f t="shared" si="432"/>
        <v>0</v>
      </c>
      <c r="X551" s="4">
        <f t="shared" si="432"/>
        <v>75.599999999999994</v>
      </c>
      <c r="Y551" s="4">
        <f t="shared" si="432"/>
        <v>0</v>
      </c>
      <c r="Z551" s="4">
        <f t="shared" si="432"/>
        <v>75.599999999999994</v>
      </c>
      <c r="AA551" s="82"/>
    </row>
    <row r="552" spans="1:27" ht="47.25" hidden="1" outlineLevel="4" x14ac:dyDescent="0.2">
      <c r="A552" s="5" t="s">
        <v>353</v>
      </c>
      <c r="B552" s="5" t="s">
        <v>15</v>
      </c>
      <c r="C552" s="5" t="s">
        <v>100</v>
      </c>
      <c r="D552" s="5"/>
      <c r="E552" s="23" t="s">
        <v>101</v>
      </c>
      <c r="F552" s="4">
        <f t="shared" si="432"/>
        <v>75.599999999999994</v>
      </c>
      <c r="G552" s="4">
        <f t="shared" si="432"/>
        <v>0</v>
      </c>
      <c r="H552" s="4">
        <f t="shared" si="432"/>
        <v>75.599999999999994</v>
      </c>
      <c r="I552" s="4">
        <f t="shared" si="432"/>
        <v>0</v>
      </c>
      <c r="J552" s="4">
        <f t="shared" si="432"/>
        <v>0</v>
      </c>
      <c r="K552" s="4">
        <f t="shared" si="432"/>
        <v>0</v>
      </c>
      <c r="L552" s="4">
        <f t="shared" si="432"/>
        <v>75.599999999999994</v>
      </c>
      <c r="M552" s="4">
        <f t="shared" si="432"/>
        <v>0</v>
      </c>
      <c r="N552" s="4">
        <f t="shared" si="432"/>
        <v>75.599999999999994</v>
      </c>
      <c r="O552" s="4">
        <f t="shared" si="432"/>
        <v>75.599999999999994</v>
      </c>
      <c r="P552" s="4">
        <f t="shared" si="432"/>
        <v>0</v>
      </c>
      <c r="Q552" s="4">
        <f t="shared" si="432"/>
        <v>75.599999999999994</v>
      </c>
      <c r="R552" s="4">
        <f t="shared" si="432"/>
        <v>0</v>
      </c>
      <c r="S552" s="4">
        <f t="shared" si="432"/>
        <v>75.599999999999994</v>
      </c>
      <c r="T552" s="4">
        <f t="shared" si="432"/>
        <v>0</v>
      </c>
      <c r="U552" s="4">
        <f t="shared" si="432"/>
        <v>75.599999999999994</v>
      </c>
      <c r="V552" s="4">
        <f t="shared" si="432"/>
        <v>75.599999999999994</v>
      </c>
      <c r="W552" s="4">
        <f t="shared" si="432"/>
        <v>0</v>
      </c>
      <c r="X552" s="4">
        <f t="shared" si="432"/>
        <v>75.599999999999994</v>
      </c>
      <c r="Y552" s="4">
        <f t="shared" si="432"/>
        <v>0</v>
      </c>
      <c r="Z552" s="4">
        <f t="shared" si="432"/>
        <v>75.599999999999994</v>
      </c>
      <c r="AA552" s="82"/>
    </row>
    <row r="553" spans="1:27" ht="15.75" hidden="1" outlineLevel="5" x14ac:dyDescent="0.2">
      <c r="A553" s="5" t="s">
        <v>353</v>
      </c>
      <c r="B553" s="5" t="s">
        <v>15</v>
      </c>
      <c r="C553" s="5" t="s">
        <v>102</v>
      </c>
      <c r="D553" s="5"/>
      <c r="E553" s="23" t="s">
        <v>103</v>
      </c>
      <c r="F553" s="4">
        <f>F554+F555</f>
        <v>75.599999999999994</v>
      </c>
      <c r="G553" s="4">
        <f t="shared" ref="G553:Z553" si="433">G554+G555</f>
        <v>0</v>
      </c>
      <c r="H553" s="4">
        <f t="shared" si="433"/>
        <v>75.599999999999994</v>
      </c>
      <c r="I553" s="4">
        <f t="shared" si="433"/>
        <v>0</v>
      </c>
      <c r="J553" s="4">
        <f t="shared" si="433"/>
        <v>0</v>
      </c>
      <c r="K553" s="4">
        <f t="shared" si="433"/>
        <v>0</v>
      </c>
      <c r="L553" s="4">
        <f t="shared" si="433"/>
        <v>75.599999999999994</v>
      </c>
      <c r="M553" s="4">
        <f t="shared" si="433"/>
        <v>0</v>
      </c>
      <c r="N553" s="4">
        <f t="shared" si="433"/>
        <v>75.599999999999994</v>
      </c>
      <c r="O553" s="4">
        <f t="shared" si="433"/>
        <v>75.599999999999994</v>
      </c>
      <c r="P553" s="4">
        <f t="shared" si="433"/>
        <v>0</v>
      </c>
      <c r="Q553" s="4">
        <f t="shared" si="433"/>
        <v>75.599999999999994</v>
      </c>
      <c r="R553" s="4">
        <f t="shared" si="433"/>
        <v>0</v>
      </c>
      <c r="S553" s="4">
        <f t="shared" si="433"/>
        <v>75.599999999999994</v>
      </c>
      <c r="T553" s="4">
        <f t="shared" si="433"/>
        <v>0</v>
      </c>
      <c r="U553" s="4">
        <f t="shared" si="433"/>
        <v>75.599999999999994</v>
      </c>
      <c r="V553" s="4">
        <f t="shared" si="433"/>
        <v>75.599999999999994</v>
      </c>
      <c r="W553" s="4">
        <f t="shared" si="433"/>
        <v>0</v>
      </c>
      <c r="X553" s="4">
        <f t="shared" si="433"/>
        <v>75.599999999999994</v>
      </c>
      <c r="Y553" s="4">
        <f t="shared" si="433"/>
        <v>0</v>
      </c>
      <c r="Z553" s="4">
        <f t="shared" si="433"/>
        <v>75.599999999999994</v>
      </c>
      <c r="AA553" s="82"/>
    </row>
    <row r="554" spans="1:27" ht="63" hidden="1" outlineLevel="7" x14ac:dyDescent="0.2">
      <c r="A554" s="13" t="s">
        <v>353</v>
      </c>
      <c r="B554" s="13" t="s">
        <v>15</v>
      </c>
      <c r="C554" s="13" t="s">
        <v>102</v>
      </c>
      <c r="D554" s="13" t="s">
        <v>8</v>
      </c>
      <c r="E554" s="18" t="s">
        <v>9</v>
      </c>
      <c r="F554" s="8">
        <v>18</v>
      </c>
      <c r="G554" s="8"/>
      <c r="H554" s="8">
        <f t="shared" ref="H554:H555" si="434">SUM(F554:G554)</f>
        <v>18</v>
      </c>
      <c r="I554" s="8"/>
      <c r="J554" s="8"/>
      <c r="K554" s="8"/>
      <c r="L554" s="8">
        <f t="shared" ref="L554:L555" si="435">SUM(H554:K554)</f>
        <v>18</v>
      </c>
      <c r="M554" s="8"/>
      <c r="N554" s="8">
        <f>SUM(L554:M554)</f>
        <v>18</v>
      </c>
      <c r="O554" s="8">
        <v>18</v>
      </c>
      <c r="P554" s="8"/>
      <c r="Q554" s="8">
        <f t="shared" ref="Q554:Q555" si="436">SUM(O554:P554)</f>
        <v>18</v>
      </c>
      <c r="R554" s="8"/>
      <c r="S554" s="8">
        <f t="shared" ref="S554:S555" si="437">SUM(Q554:R554)</f>
        <v>18</v>
      </c>
      <c r="T554" s="8"/>
      <c r="U554" s="8">
        <f>SUM(S554:T554)</f>
        <v>18</v>
      </c>
      <c r="V554" s="8">
        <v>18</v>
      </c>
      <c r="W554" s="8"/>
      <c r="X554" s="8">
        <f t="shared" ref="X554:X555" si="438">SUM(V554:W554)</f>
        <v>18</v>
      </c>
      <c r="Y554" s="8"/>
      <c r="Z554" s="8">
        <f t="shared" ref="Z554:Z555" si="439">SUM(X554:Y554)</f>
        <v>18</v>
      </c>
      <c r="AA554" s="82"/>
    </row>
    <row r="555" spans="1:27" ht="31.5" hidden="1" outlineLevel="7" x14ac:dyDescent="0.2">
      <c r="A555" s="13" t="s">
        <v>353</v>
      </c>
      <c r="B555" s="13" t="s">
        <v>15</v>
      </c>
      <c r="C555" s="13" t="s">
        <v>102</v>
      </c>
      <c r="D555" s="13" t="s">
        <v>11</v>
      </c>
      <c r="E555" s="18" t="s">
        <v>12</v>
      </c>
      <c r="F555" s="8">
        <v>57.6</v>
      </c>
      <c r="G555" s="8"/>
      <c r="H555" s="8">
        <f t="shared" si="434"/>
        <v>57.6</v>
      </c>
      <c r="I555" s="8"/>
      <c r="J555" s="8"/>
      <c r="K555" s="8"/>
      <c r="L555" s="8">
        <f t="shared" si="435"/>
        <v>57.6</v>
      </c>
      <c r="M555" s="8"/>
      <c r="N555" s="8">
        <f>SUM(L555:M555)</f>
        <v>57.6</v>
      </c>
      <c r="O555" s="8">
        <v>57.6</v>
      </c>
      <c r="P555" s="8"/>
      <c r="Q555" s="8">
        <f t="shared" si="436"/>
        <v>57.6</v>
      </c>
      <c r="R555" s="8"/>
      <c r="S555" s="8">
        <f t="shared" si="437"/>
        <v>57.6</v>
      </c>
      <c r="T555" s="8"/>
      <c r="U555" s="8">
        <f>SUM(S555:T555)</f>
        <v>57.6</v>
      </c>
      <c r="V555" s="8">
        <v>57.6</v>
      </c>
      <c r="W555" s="8"/>
      <c r="X555" s="8">
        <f t="shared" si="438"/>
        <v>57.6</v>
      </c>
      <c r="Y555" s="8"/>
      <c r="Z555" s="8">
        <f t="shared" si="439"/>
        <v>57.6</v>
      </c>
      <c r="AA555" s="82"/>
    </row>
    <row r="556" spans="1:27" ht="15.75" hidden="1" outlineLevel="7" x14ac:dyDescent="0.2">
      <c r="A556" s="5" t="s">
        <v>353</v>
      </c>
      <c r="B556" s="5" t="s">
        <v>564</v>
      </c>
      <c r="C556" s="13"/>
      <c r="D556" s="13"/>
      <c r="E556" s="14" t="s">
        <v>545</v>
      </c>
      <c r="F556" s="4">
        <f>F557</f>
        <v>777</v>
      </c>
      <c r="G556" s="4">
        <f t="shared" ref="G556:Z561" si="440">G557</f>
        <v>0</v>
      </c>
      <c r="H556" s="4">
        <f t="shared" si="440"/>
        <v>777</v>
      </c>
      <c r="I556" s="4">
        <f t="shared" si="440"/>
        <v>0</v>
      </c>
      <c r="J556" s="4">
        <f t="shared" si="440"/>
        <v>0</v>
      </c>
      <c r="K556" s="4">
        <f t="shared" si="440"/>
        <v>0</v>
      </c>
      <c r="L556" s="4">
        <f t="shared" si="440"/>
        <v>777</v>
      </c>
      <c r="M556" s="4">
        <f t="shared" si="440"/>
        <v>0</v>
      </c>
      <c r="N556" s="4">
        <f t="shared" si="440"/>
        <v>777</v>
      </c>
      <c r="O556" s="4">
        <f t="shared" si="440"/>
        <v>670</v>
      </c>
      <c r="P556" s="4">
        <f t="shared" si="440"/>
        <v>0</v>
      </c>
      <c r="Q556" s="4">
        <f t="shared" si="440"/>
        <v>670</v>
      </c>
      <c r="R556" s="4">
        <f t="shared" si="440"/>
        <v>0</v>
      </c>
      <c r="S556" s="4">
        <f t="shared" si="440"/>
        <v>670</v>
      </c>
      <c r="T556" s="4">
        <f t="shared" si="440"/>
        <v>0</v>
      </c>
      <c r="U556" s="4">
        <f t="shared" si="440"/>
        <v>670</v>
      </c>
      <c r="V556" s="4">
        <f t="shared" si="440"/>
        <v>670</v>
      </c>
      <c r="W556" s="4">
        <f t="shared" si="440"/>
        <v>0</v>
      </c>
      <c r="X556" s="4">
        <f t="shared" si="440"/>
        <v>670</v>
      </c>
      <c r="Y556" s="4">
        <f t="shared" si="440"/>
        <v>0</v>
      </c>
      <c r="Z556" s="4">
        <f t="shared" si="440"/>
        <v>670</v>
      </c>
      <c r="AA556" s="82"/>
    </row>
    <row r="557" spans="1:27" ht="15.75" hidden="1" outlineLevel="1" x14ac:dyDescent="0.2">
      <c r="A557" s="5" t="s">
        <v>353</v>
      </c>
      <c r="B557" s="5" t="s">
        <v>203</v>
      </c>
      <c r="C557" s="5"/>
      <c r="D557" s="5"/>
      <c r="E557" s="23" t="s">
        <v>204</v>
      </c>
      <c r="F557" s="4">
        <f t="shared" ref="F557:Z561" si="441">F558</f>
        <v>777</v>
      </c>
      <c r="G557" s="4">
        <f t="shared" si="441"/>
        <v>0</v>
      </c>
      <c r="H557" s="4">
        <f t="shared" si="441"/>
        <v>777</v>
      </c>
      <c r="I557" s="4">
        <f t="shared" si="441"/>
        <v>0</v>
      </c>
      <c r="J557" s="4">
        <f t="shared" si="441"/>
        <v>0</v>
      </c>
      <c r="K557" s="4">
        <f t="shared" si="441"/>
        <v>0</v>
      </c>
      <c r="L557" s="4">
        <f t="shared" si="441"/>
        <v>777</v>
      </c>
      <c r="M557" s="4">
        <f t="shared" si="441"/>
        <v>0</v>
      </c>
      <c r="N557" s="4">
        <f t="shared" si="441"/>
        <v>777</v>
      </c>
      <c r="O557" s="4">
        <f t="shared" si="440"/>
        <v>670</v>
      </c>
      <c r="P557" s="4">
        <f t="shared" si="441"/>
        <v>0</v>
      </c>
      <c r="Q557" s="4">
        <f t="shared" si="441"/>
        <v>670</v>
      </c>
      <c r="R557" s="4">
        <f t="shared" si="441"/>
        <v>0</v>
      </c>
      <c r="S557" s="4">
        <f t="shared" si="441"/>
        <v>670</v>
      </c>
      <c r="T557" s="4">
        <f t="shared" si="441"/>
        <v>0</v>
      </c>
      <c r="U557" s="4">
        <f t="shared" si="441"/>
        <v>670</v>
      </c>
      <c r="V557" s="4">
        <f t="shared" si="440"/>
        <v>670</v>
      </c>
      <c r="W557" s="4">
        <f t="shared" si="441"/>
        <v>0</v>
      </c>
      <c r="X557" s="4">
        <f t="shared" si="441"/>
        <v>670</v>
      </c>
      <c r="Y557" s="4">
        <f t="shared" si="441"/>
        <v>0</v>
      </c>
      <c r="Z557" s="4">
        <f t="shared" si="441"/>
        <v>670</v>
      </c>
      <c r="AA557" s="82"/>
    </row>
    <row r="558" spans="1:27" ht="31.5" hidden="1" outlineLevel="2" x14ac:dyDescent="0.2">
      <c r="A558" s="5" t="s">
        <v>353</v>
      </c>
      <c r="B558" s="5" t="s">
        <v>203</v>
      </c>
      <c r="C558" s="5" t="s">
        <v>170</v>
      </c>
      <c r="D558" s="5"/>
      <c r="E558" s="23" t="s">
        <v>171</v>
      </c>
      <c r="F558" s="4">
        <f t="shared" si="441"/>
        <v>777</v>
      </c>
      <c r="G558" s="4">
        <f t="shared" si="441"/>
        <v>0</v>
      </c>
      <c r="H558" s="4">
        <f t="shared" si="441"/>
        <v>777</v>
      </c>
      <c r="I558" s="4">
        <f t="shared" si="441"/>
        <v>0</v>
      </c>
      <c r="J558" s="4">
        <f t="shared" si="441"/>
        <v>0</v>
      </c>
      <c r="K558" s="4">
        <f t="shared" si="441"/>
        <v>0</v>
      </c>
      <c r="L558" s="4">
        <f t="shared" si="441"/>
        <v>777</v>
      </c>
      <c r="M558" s="4">
        <f t="shared" si="441"/>
        <v>0</v>
      </c>
      <c r="N558" s="4">
        <f t="shared" si="441"/>
        <v>777</v>
      </c>
      <c r="O558" s="4">
        <f t="shared" si="440"/>
        <v>670</v>
      </c>
      <c r="P558" s="4">
        <f t="shared" si="441"/>
        <v>0</v>
      </c>
      <c r="Q558" s="4">
        <f t="shared" si="441"/>
        <v>670</v>
      </c>
      <c r="R558" s="4">
        <f t="shared" si="441"/>
        <v>0</v>
      </c>
      <c r="S558" s="4">
        <f t="shared" si="441"/>
        <v>670</v>
      </c>
      <c r="T558" s="4">
        <f t="shared" si="441"/>
        <v>0</v>
      </c>
      <c r="U558" s="4">
        <f t="shared" si="441"/>
        <v>670</v>
      </c>
      <c r="V558" s="4">
        <f t="shared" si="440"/>
        <v>670</v>
      </c>
      <c r="W558" s="4">
        <f t="shared" si="441"/>
        <v>0</v>
      </c>
      <c r="X558" s="4">
        <f t="shared" si="441"/>
        <v>670</v>
      </c>
      <c r="Y558" s="4">
        <f t="shared" si="441"/>
        <v>0</v>
      </c>
      <c r="Z558" s="4">
        <f t="shared" si="441"/>
        <v>670</v>
      </c>
      <c r="AA558" s="82"/>
    </row>
    <row r="559" spans="1:27" ht="47.25" hidden="1" outlineLevel="3" x14ac:dyDescent="0.2">
      <c r="A559" s="5" t="s">
        <v>353</v>
      </c>
      <c r="B559" s="5" t="s">
        <v>203</v>
      </c>
      <c r="C559" s="5" t="s">
        <v>356</v>
      </c>
      <c r="D559" s="5"/>
      <c r="E559" s="23" t="s">
        <v>357</v>
      </c>
      <c r="F559" s="4">
        <f t="shared" si="441"/>
        <v>777</v>
      </c>
      <c r="G559" s="4">
        <f t="shared" si="441"/>
        <v>0</v>
      </c>
      <c r="H559" s="4">
        <f t="shared" si="441"/>
        <v>777</v>
      </c>
      <c r="I559" s="4">
        <f t="shared" si="441"/>
        <v>0</v>
      </c>
      <c r="J559" s="4">
        <f t="shared" si="441"/>
        <v>0</v>
      </c>
      <c r="K559" s="4">
        <f t="shared" si="441"/>
        <v>0</v>
      </c>
      <c r="L559" s="4">
        <f t="shared" si="441"/>
        <v>777</v>
      </c>
      <c r="M559" s="4">
        <f t="shared" si="441"/>
        <v>0</v>
      </c>
      <c r="N559" s="4">
        <f t="shared" si="441"/>
        <v>777</v>
      </c>
      <c r="O559" s="4">
        <f t="shared" si="440"/>
        <v>670</v>
      </c>
      <c r="P559" s="4">
        <f t="shared" si="441"/>
        <v>0</v>
      </c>
      <c r="Q559" s="4">
        <f t="shared" si="441"/>
        <v>670</v>
      </c>
      <c r="R559" s="4">
        <f t="shared" si="441"/>
        <v>0</v>
      </c>
      <c r="S559" s="4">
        <f t="shared" si="441"/>
        <v>670</v>
      </c>
      <c r="T559" s="4">
        <f t="shared" si="441"/>
        <v>0</v>
      </c>
      <c r="U559" s="4">
        <f t="shared" si="441"/>
        <v>670</v>
      </c>
      <c r="V559" s="4">
        <f t="shared" si="440"/>
        <v>670</v>
      </c>
      <c r="W559" s="4">
        <f t="shared" si="441"/>
        <v>0</v>
      </c>
      <c r="X559" s="4">
        <f t="shared" si="441"/>
        <v>670</v>
      </c>
      <c r="Y559" s="4">
        <f t="shared" si="441"/>
        <v>0</v>
      </c>
      <c r="Z559" s="4">
        <f t="shared" si="441"/>
        <v>670</v>
      </c>
      <c r="AA559" s="82"/>
    </row>
    <row r="560" spans="1:27" ht="36" hidden="1" customHeight="1" outlineLevel="4" x14ac:dyDescent="0.2">
      <c r="A560" s="5" t="s">
        <v>353</v>
      </c>
      <c r="B560" s="5" t="s">
        <v>203</v>
      </c>
      <c r="C560" s="5" t="s">
        <v>358</v>
      </c>
      <c r="D560" s="5"/>
      <c r="E560" s="23" t="s">
        <v>359</v>
      </c>
      <c r="F560" s="4">
        <f>F561</f>
        <v>777</v>
      </c>
      <c r="G560" s="4">
        <f t="shared" si="441"/>
        <v>0</v>
      </c>
      <c r="H560" s="4">
        <f t="shared" si="441"/>
        <v>777</v>
      </c>
      <c r="I560" s="4">
        <f t="shared" si="441"/>
        <v>0</v>
      </c>
      <c r="J560" s="4">
        <f t="shared" si="441"/>
        <v>0</v>
      </c>
      <c r="K560" s="4">
        <f t="shared" si="441"/>
        <v>0</v>
      </c>
      <c r="L560" s="4">
        <f t="shared" si="441"/>
        <v>777</v>
      </c>
      <c r="M560" s="4">
        <f t="shared" si="441"/>
        <v>0</v>
      </c>
      <c r="N560" s="4">
        <f t="shared" si="441"/>
        <v>777</v>
      </c>
      <c r="O560" s="4">
        <f t="shared" si="440"/>
        <v>670</v>
      </c>
      <c r="P560" s="4">
        <f t="shared" si="441"/>
        <v>0</v>
      </c>
      <c r="Q560" s="4">
        <f t="shared" si="441"/>
        <v>670</v>
      </c>
      <c r="R560" s="4">
        <f t="shared" si="441"/>
        <v>0</v>
      </c>
      <c r="S560" s="4">
        <f t="shared" si="441"/>
        <v>670</v>
      </c>
      <c r="T560" s="4">
        <f t="shared" si="441"/>
        <v>0</v>
      </c>
      <c r="U560" s="4">
        <f t="shared" si="441"/>
        <v>670</v>
      </c>
      <c r="V560" s="4">
        <f t="shared" si="440"/>
        <v>670</v>
      </c>
      <c r="W560" s="4">
        <f t="shared" si="441"/>
        <v>0</v>
      </c>
      <c r="X560" s="4">
        <f t="shared" si="441"/>
        <v>670</v>
      </c>
      <c r="Y560" s="4">
        <f t="shared" si="441"/>
        <v>0</v>
      </c>
      <c r="Z560" s="4">
        <f t="shared" si="441"/>
        <v>670</v>
      </c>
      <c r="AA560" s="82"/>
    </row>
    <row r="561" spans="1:27" ht="31.5" hidden="1" outlineLevel="5" x14ac:dyDescent="0.2">
      <c r="A561" s="5" t="s">
        <v>353</v>
      </c>
      <c r="B561" s="5" t="s">
        <v>203</v>
      </c>
      <c r="C561" s="5" t="s">
        <v>360</v>
      </c>
      <c r="D561" s="5"/>
      <c r="E561" s="23" t="s">
        <v>361</v>
      </c>
      <c r="F561" s="4">
        <f>F562</f>
        <v>777</v>
      </c>
      <c r="G561" s="4">
        <f t="shared" si="441"/>
        <v>0</v>
      </c>
      <c r="H561" s="4">
        <f t="shared" si="441"/>
        <v>777</v>
      </c>
      <c r="I561" s="4">
        <f t="shared" si="441"/>
        <v>0</v>
      </c>
      <c r="J561" s="4">
        <f t="shared" si="441"/>
        <v>0</v>
      </c>
      <c r="K561" s="4">
        <f t="shared" si="441"/>
        <v>0</v>
      </c>
      <c r="L561" s="4">
        <f t="shared" si="441"/>
        <v>777</v>
      </c>
      <c r="M561" s="4">
        <f t="shared" si="441"/>
        <v>0</v>
      </c>
      <c r="N561" s="4">
        <f t="shared" si="441"/>
        <v>777</v>
      </c>
      <c r="O561" s="4">
        <f t="shared" si="440"/>
        <v>670</v>
      </c>
      <c r="P561" s="4">
        <f t="shared" si="441"/>
        <v>0</v>
      </c>
      <c r="Q561" s="4">
        <f t="shared" si="441"/>
        <v>670</v>
      </c>
      <c r="R561" s="4">
        <f t="shared" si="441"/>
        <v>0</v>
      </c>
      <c r="S561" s="4">
        <f t="shared" si="441"/>
        <v>670</v>
      </c>
      <c r="T561" s="4">
        <f t="shared" si="441"/>
        <v>0</v>
      </c>
      <c r="U561" s="4">
        <f t="shared" si="441"/>
        <v>670</v>
      </c>
      <c r="V561" s="4">
        <f t="shared" si="440"/>
        <v>670</v>
      </c>
      <c r="W561" s="4">
        <f t="shared" si="441"/>
        <v>0</v>
      </c>
      <c r="X561" s="4">
        <f t="shared" si="441"/>
        <v>670</v>
      </c>
      <c r="Y561" s="4">
        <f t="shared" si="441"/>
        <v>0</v>
      </c>
      <c r="Z561" s="4">
        <f t="shared" si="441"/>
        <v>670</v>
      </c>
      <c r="AA561" s="82"/>
    </row>
    <row r="562" spans="1:27" ht="31.5" hidden="1" outlineLevel="7" x14ac:dyDescent="0.2">
      <c r="A562" s="13" t="s">
        <v>353</v>
      </c>
      <c r="B562" s="13" t="s">
        <v>203</v>
      </c>
      <c r="C562" s="13" t="s">
        <v>360</v>
      </c>
      <c r="D562" s="13" t="s">
        <v>11</v>
      </c>
      <c r="E562" s="18" t="s">
        <v>12</v>
      </c>
      <c r="F562" s="8">
        <v>777</v>
      </c>
      <c r="G562" s="8"/>
      <c r="H562" s="8">
        <f>SUM(F562:G562)</f>
        <v>777</v>
      </c>
      <c r="I562" s="8"/>
      <c r="J562" s="8"/>
      <c r="K562" s="8"/>
      <c r="L562" s="8">
        <f>SUM(H562:K562)</f>
        <v>777</v>
      </c>
      <c r="M562" s="8"/>
      <c r="N562" s="8">
        <f>SUM(L562:M562)</f>
        <v>777</v>
      </c>
      <c r="O562" s="8">
        <v>670</v>
      </c>
      <c r="P562" s="8"/>
      <c r="Q562" s="8">
        <f>SUM(O562:P562)</f>
        <v>670</v>
      </c>
      <c r="R562" s="8"/>
      <c r="S562" s="8">
        <f>SUM(Q562:R562)</f>
        <v>670</v>
      </c>
      <c r="T562" s="8"/>
      <c r="U562" s="8">
        <f>SUM(S562:T562)</f>
        <v>670</v>
      </c>
      <c r="V562" s="8">
        <v>670</v>
      </c>
      <c r="W562" s="8"/>
      <c r="X562" s="8">
        <f>SUM(V562:W562)</f>
        <v>670</v>
      </c>
      <c r="Y562" s="8"/>
      <c r="Z562" s="8">
        <f>SUM(X562:Y562)</f>
        <v>670</v>
      </c>
      <c r="AA562" s="82"/>
    </row>
    <row r="563" spans="1:27" ht="15.75" hidden="1" outlineLevel="7" x14ac:dyDescent="0.2">
      <c r="A563" s="5" t="s">
        <v>353</v>
      </c>
      <c r="B563" s="5" t="s">
        <v>559</v>
      </c>
      <c r="C563" s="13"/>
      <c r="D563" s="13"/>
      <c r="E563" s="14" t="s">
        <v>543</v>
      </c>
      <c r="F563" s="4">
        <f>F564</f>
        <v>21</v>
      </c>
      <c r="G563" s="4">
        <f t="shared" ref="G563:W568" si="442">G564</f>
        <v>0</v>
      </c>
      <c r="H563" s="4">
        <f t="shared" si="442"/>
        <v>21</v>
      </c>
      <c r="I563" s="4">
        <f t="shared" si="442"/>
        <v>0</v>
      </c>
      <c r="J563" s="4">
        <f t="shared" si="442"/>
        <v>0</v>
      </c>
      <c r="K563" s="4">
        <f t="shared" si="442"/>
        <v>0</v>
      </c>
      <c r="L563" s="4">
        <f t="shared" si="442"/>
        <v>21</v>
      </c>
      <c r="M563" s="4">
        <f t="shared" si="442"/>
        <v>0</v>
      </c>
      <c r="N563" s="4">
        <f t="shared" si="442"/>
        <v>21</v>
      </c>
      <c r="O563" s="4">
        <f t="shared" si="442"/>
        <v>0</v>
      </c>
      <c r="P563" s="4">
        <f t="shared" si="442"/>
        <v>0</v>
      </c>
      <c r="Q563" s="4"/>
      <c r="R563" s="4">
        <f t="shared" ref="R563:U563" si="443">R564</f>
        <v>0</v>
      </c>
      <c r="S563" s="4">
        <f t="shared" si="443"/>
        <v>0</v>
      </c>
      <c r="T563" s="4">
        <f t="shared" si="443"/>
        <v>0</v>
      </c>
      <c r="U563" s="4">
        <f t="shared" si="443"/>
        <v>0</v>
      </c>
      <c r="V563" s="4">
        <f t="shared" si="442"/>
        <v>0</v>
      </c>
      <c r="W563" s="4">
        <f t="shared" si="442"/>
        <v>0</v>
      </c>
      <c r="X563" s="4"/>
      <c r="Y563" s="4">
        <f t="shared" ref="Y563:Z563" si="444">Y564</f>
        <v>0</v>
      </c>
      <c r="Z563" s="4">
        <f t="shared" si="444"/>
        <v>0</v>
      </c>
      <c r="AA563" s="82"/>
    </row>
    <row r="564" spans="1:27" ht="31.5" hidden="1" outlineLevel="1" x14ac:dyDescent="0.2">
      <c r="A564" s="5" t="s">
        <v>353</v>
      </c>
      <c r="B564" s="5" t="s">
        <v>21</v>
      </c>
      <c r="C564" s="5"/>
      <c r="D564" s="5"/>
      <c r="E564" s="23" t="s">
        <v>22</v>
      </c>
      <c r="F564" s="4">
        <f t="shared" ref="F564:Z568" si="445">F565</f>
        <v>21</v>
      </c>
      <c r="G564" s="4">
        <f t="shared" si="445"/>
        <v>0</v>
      </c>
      <c r="H564" s="4">
        <f t="shared" si="445"/>
        <v>21</v>
      </c>
      <c r="I564" s="4">
        <f t="shared" si="445"/>
        <v>0</v>
      </c>
      <c r="J564" s="4">
        <f t="shared" si="445"/>
        <v>0</v>
      </c>
      <c r="K564" s="4">
        <f t="shared" si="445"/>
        <v>0</v>
      </c>
      <c r="L564" s="4">
        <f t="shared" si="445"/>
        <v>21</v>
      </c>
      <c r="M564" s="4">
        <f t="shared" si="445"/>
        <v>0</v>
      </c>
      <c r="N564" s="4">
        <f t="shared" si="445"/>
        <v>21</v>
      </c>
      <c r="O564" s="4">
        <f t="shared" si="442"/>
        <v>0</v>
      </c>
      <c r="P564" s="4">
        <f t="shared" si="445"/>
        <v>0</v>
      </c>
      <c r="Q564" s="4"/>
      <c r="R564" s="4">
        <f t="shared" si="445"/>
        <v>0</v>
      </c>
      <c r="S564" s="4">
        <f t="shared" si="445"/>
        <v>0</v>
      </c>
      <c r="T564" s="4">
        <f t="shared" si="445"/>
        <v>0</v>
      </c>
      <c r="U564" s="4">
        <f t="shared" si="445"/>
        <v>0</v>
      </c>
      <c r="V564" s="4">
        <f t="shared" si="442"/>
        <v>0</v>
      </c>
      <c r="W564" s="4">
        <f t="shared" si="445"/>
        <v>0</v>
      </c>
      <c r="X564" s="4"/>
      <c r="Y564" s="4">
        <f t="shared" si="445"/>
        <v>0</v>
      </c>
      <c r="Z564" s="4">
        <f t="shared" si="445"/>
        <v>0</v>
      </c>
      <c r="AA564" s="82"/>
    </row>
    <row r="565" spans="1:27" ht="31.5" hidden="1" outlineLevel="2" x14ac:dyDescent="0.2">
      <c r="A565" s="5" t="s">
        <v>353</v>
      </c>
      <c r="B565" s="5" t="s">
        <v>21</v>
      </c>
      <c r="C565" s="5" t="s">
        <v>52</v>
      </c>
      <c r="D565" s="5"/>
      <c r="E565" s="23" t="s">
        <v>53</v>
      </c>
      <c r="F565" s="4">
        <f t="shared" si="445"/>
        <v>21</v>
      </c>
      <c r="G565" s="4">
        <f t="shared" si="445"/>
        <v>0</v>
      </c>
      <c r="H565" s="4">
        <f t="shared" si="445"/>
        <v>21</v>
      </c>
      <c r="I565" s="4">
        <f t="shared" si="445"/>
        <v>0</v>
      </c>
      <c r="J565" s="4">
        <f t="shared" si="445"/>
        <v>0</v>
      </c>
      <c r="K565" s="4">
        <f t="shared" si="445"/>
        <v>0</v>
      </c>
      <c r="L565" s="4">
        <f t="shared" si="445"/>
        <v>21</v>
      </c>
      <c r="M565" s="4">
        <f t="shared" si="445"/>
        <v>0</v>
      </c>
      <c r="N565" s="4">
        <f t="shared" si="445"/>
        <v>21</v>
      </c>
      <c r="O565" s="4">
        <f t="shared" si="442"/>
        <v>0</v>
      </c>
      <c r="P565" s="4">
        <f t="shared" si="445"/>
        <v>0</v>
      </c>
      <c r="Q565" s="4"/>
      <c r="R565" s="4">
        <f t="shared" si="445"/>
        <v>0</v>
      </c>
      <c r="S565" s="4">
        <f t="shared" si="445"/>
        <v>0</v>
      </c>
      <c r="T565" s="4">
        <f t="shared" si="445"/>
        <v>0</v>
      </c>
      <c r="U565" s="4">
        <f t="shared" si="445"/>
        <v>0</v>
      </c>
      <c r="V565" s="4">
        <f t="shared" si="442"/>
        <v>0</v>
      </c>
      <c r="W565" s="4">
        <f t="shared" si="445"/>
        <v>0</v>
      </c>
      <c r="X565" s="4"/>
      <c r="Y565" s="4">
        <f t="shared" si="445"/>
        <v>0</v>
      </c>
      <c r="Z565" s="4">
        <f t="shared" si="445"/>
        <v>0</v>
      </c>
      <c r="AA565" s="82"/>
    </row>
    <row r="566" spans="1:27" ht="31.5" hidden="1" outlineLevel="3" x14ac:dyDescent="0.2">
      <c r="A566" s="5" t="s">
        <v>353</v>
      </c>
      <c r="B566" s="5" t="s">
        <v>21</v>
      </c>
      <c r="C566" s="5" t="s">
        <v>98</v>
      </c>
      <c r="D566" s="5"/>
      <c r="E566" s="23" t="s">
        <v>99</v>
      </c>
      <c r="F566" s="4">
        <f t="shared" si="445"/>
        <v>21</v>
      </c>
      <c r="G566" s="4">
        <f t="shared" si="445"/>
        <v>0</v>
      </c>
      <c r="H566" s="4">
        <f t="shared" si="445"/>
        <v>21</v>
      </c>
      <c r="I566" s="4">
        <f t="shared" si="445"/>
        <v>0</v>
      </c>
      <c r="J566" s="4">
        <f t="shared" si="445"/>
        <v>0</v>
      </c>
      <c r="K566" s="4">
        <f t="shared" si="445"/>
        <v>0</v>
      </c>
      <c r="L566" s="4">
        <f t="shared" si="445"/>
        <v>21</v>
      </c>
      <c r="M566" s="4">
        <f t="shared" si="445"/>
        <v>0</v>
      </c>
      <c r="N566" s="4">
        <f t="shared" si="445"/>
        <v>21</v>
      </c>
      <c r="O566" s="4">
        <f t="shared" si="442"/>
        <v>0</v>
      </c>
      <c r="P566" s="4">
        <f t="shared" si="445"/>
        <v>0</v>
      </c>
      <c r="Q566" s="4"/>
      <c r="R566" s="4">
        <f t="shared" si="445"/>
        <v>0</v>
      </c>
      <c r="S566" s="4">
        <f t="shared" si="445"/>
        <v>0</v>
      </c>
      <c r="T566" s="4">
        <f t="shared" si="445"/>
        <v>0</v>
      </c>
      <c r="U566" s="4">
        <f t="shared" si="445"/>
        <v>0</v>
      </c>
      <c r="V566" s="4">
        <f t="shared" si="442"/>
        <v>0</v>
      </c>
      <c r="W566" s="4">
        <f t="shared" si="445"/>
        <v>0</v>
      </c>
      <c r="X566" s="4"/>
      <c r="Y566" s="4">
        <f t="shared" si="445"/>
        <v>0</v>
      </c>
      <c r="Z566" s="4">
        <f t="shared" si="445"/>
        <v>0</v>
      </c>
      <c r="AA566" s="82"/>
    </row>
    <row r="567" spans="1:27" ht="47.25" hidden="1" outlineLevel="4" x14ac:dyDescent="0.2">
      <c r="A567" s="5" t="s">
        <v>353</v>
      </c>
      <c r="B567" s="5" t="s">
        <v>21</v>
      </c>
      <c r="C567" s="5" t="s">
        <v>100</v>
      </c>
      <c r="D567" s="5"/>
      <c r="E567" s="23" t="s">
        <v>101</v>
      </c>
      <c r="F567" s="4">
        <f t="shared" si="445"/>
        <v>21</v>
      </c>
      <c r="G567" s="4">
        <f t="shared" si="445"/>
        <v>0</v>
      </c>
      <c r="H567" s="4">
        <f t="shared" si="445"/>
        <v>21</v>
      </c>
      <c r="I567" s="4">
        <f t="shared" si="445"/>
        <v>0</v>
      </c>
      <c r="J567" s="4">
        <f t="shared" si="445"/>
        <v>0</v>
      </c>
      <c r="K567" s="4">
        <f t="shared" si="445"/>
        <v>0</v>
      </c>
      <c r="L567" s="4">
        <f t="shared" si="445"/>
        <v>21</v>
      </c>
      <c r="M567" s="4">
        <f t="shared" si="445"/>
        <v>0</v>
      </c>
      <c r="N567" s="4">
        <f t="shared" si="445"/>
        <v>21</v>
      </c>
      <c r="O567" s="4">
        <f t="shared" si="442"/>
        <v>0</v>
      </c>
      <c r="P567" s="4">
        <f t="shared" si="445"/>
        <v>0</v>
      </c>
      <c r="Q567" s="4"/>
      <c r="R567" s="4">
        <f t="shared" si="445"/>
        <v>0</v>
      </c>
      <c r="S567" s="4">
        <f t="shared" si="445"/>
        <v>0</v>
      </c>
      <c r="T567" s="4">
        <f t="shared" si="445"/>
        <v>0</v>
      </c>
      <c r="U567" s="4">
        <f t="shared" si="445"/>
        <v>0</v>
      </c>
      <c r="V567" s="4">
        <f t="shared" si="442"/>
        <v>0</v>
      </c>
      <c r="W567" s="4">
        <f t="shared" si="445"/>
        <v>0</v>
      </c>
      <c r="X567" s="4"/>
      <c r="Y567" s="4">
        <f t="shared" si="445"/>
        <v>0</v>
      </c>
      <c r="Z567" s="4">
        <f t="shared" si="445"/>
        <v>0</v>
      </c>
      <c r="AA567" s="82"/>
    </row>
    <row r="568" spans="1:27" ht="15.75" hidden="1" outlineLevel="5" x14ac:dyDescent="0.2">
      <c r="A568" s="5" t="s">
        <v>353</v>
      </c>
      <c r="B568" s="5" t="s">
        <v>21</v>
      </c>
      <c r="C568" s="5" t="s">
        <v>102</v>
      </c>
      <c r="D568" s="5"/>
      <c r="E568" s="23" t="s">
        <v>103</v>
      </c>
      <c r="F568" s="4">
        <f>F569</f>
        <v>21</v>
      </c>
      <c r="G568" s="4">
        <f t="shared" si="445"/>
        <v>0</v>
      </c>
      <c r="H568" s="4">
        <f t="shared" si="445"/>
        <v>21</v>
      </c>
      <c r="I568" s="4">
        <f t="shared" si="445"/>
        <v>0</v>
      </c>
      <c r="J568" s="4">
        <f t="shared" si="445"/>
        <v>0</v>
      </c>
      <c r="K568" s="4">
        <f t="shared" si="445"/>
        <v>0</v>
      </c>
      <c r="L568" s="4">
        <f t="shared" si="445"/>
        <v>21</v>
      </c>
      <c r="M568" s="4">
        <f t="shared" si="445"/>
        <v>0</v>
      </c>
      <c r="N568" s="4">
        <f t="shared" si="445"/>
        <v>21</v>
      </c>
      <c r="O568" s="4">
        <f t="shared" si="442"/>
        <v>0</v>
      </c>
      <c r="P568" s="4">
        <f t="shared" si="445"/>
        <v>0</v>
      </c>
      <c r="Q568" s="4"/>
      <c r="R568" s="4">
        <f t="shared" si="445"/>
        <v>0</v>
      </c>
      <c r="S568" s="4">
        <f t="shared" si="445"/>
        <v>0</v>
      </c>
      <c r="T568" s="4">
        <f t="shared" si="445"/>
        <v>0</v>
      </c>
      <c r="U568" s="4">
        <f t="shared" si="445"/>
        <v>0</v>
      </c>
      <c r="V568" s="4">
        <f t="shared" si="442"/>
        <v>0</v>
      </c>
      <c r="W568" s="4">
        <f t="shared" si="445"/>
        <v>0</v>
      </c>
      <c r="X568" s="4"/>
      <c r="Y568" s="4">
        <f t="shared" si="445"/>
        <v>0</v>
      </c>
      <c r="Z568" s="4">
        <f t="shared" si="445"/>
        <v>0</v>
      </c>
      <c r="AA568" s="82"/>
    </row>
    <row r="569" spans="1:27" ht="31.5" hidden="1" outlineLevel="7" x14ac:dyDescent="0.2">
      <c r="A569" s="13" t="s">
        <v>353</v>
      </c>
      <c r="B569" s="13" t="s">
        <v>21</v>
      </c>
      <c r="C569" s="13" t="s">
        <v>102</v>
      </c>
      <c r="D569" s="13" t="s">
        <v>11</v>
      </c>
      <c r="E569" s="18" t="s">
        <v>12</v>
      </c>
      <c r="F569" s="8">
        <v>21</v>
      </c>
      <c r="G569" s="8"/>
      <c r="H569" s="8">
        <f>SUM(F569:G569)</f>
        <v>21</v>
      </c>
      <c r="I569" s="8"/>
      <c r="J569" s="8"/>
      <c r="K569" s="8"/>
      <c r="L569" s="8">
        <f>SUM(H569:K569)</f>
        <v>21</v>
      </c>
      <c r="M569" s="8"/>
      <c r="N569" s="8">
        <f>SUM(L569:M569)</f>
        <v>21</v>
      </c>
      <c r="O569" s="8"/>
      <c r="P569" s="8"/>
      <c r="Q569" s="8"/>
      <c r="R569" s="8"/>
      <c r="S569" s="8">
        <f>SUM(Q569:R569)</f>
        <v>0</v>
      </c>
      <c r="T569" s="8"/>
      <c r="U569" s="8">
        <f>SUM(S569:T569)</f>
        <v>0</v>
      </c>
      <c r="V569" s="8"/>
      <c r="W569" s="8"/>
      <c r="X569" s="8"/>
      <c r="Y569" s="8"/>
      <c r="Z569" s="8">
        <f>SUM(X569:Y569)</f>
        <v>0</v>
      </c>
      <c r="AA569" s="82"/>
    </row>
    <row r="570" spans="1:27" ht="15.75" hidden="1" outlineLevel="7" x14ac:dyDescent="0.2">
      <c r="A570" s="13"/>
      <c r="B570" s="13"/>
      <c r="C570" s="13"/>
      <c r="D570" s="13"/>
      <c r="E570" s="1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2"/>
    </row>
    <row r="571" spans="1:27" ht="31.5" hidden="1" x14ac:dyDescent="0.2">
      <c r="A571" s="5" t="s">
        <v>362</v>
      </c>
      <c r="B571" s="5"/>
      <c r="C571" s="5"/>
      <c r="D571" s="5"/>
      <c r="E571" s="23" t="s">
        <v>363</v>
      </c>
      <c r="F571" s="4">
        <f>F572+F603+F610</f>
        <v>64368</v>
      </c>
      <c r="G571" s="4">
        <f t="shared" ref="G571:Z571" si="446">G572+G603+G610</f>
        <v>-9002.3207199999997</v>
      </c>
      <c r="H571" s="4">
        <f t="shared" si="446"/>
        <v>55365.679280000004</v>
      </c>
      <c r="I571" s="4">
        <f t="shared" si="446"/>
        <v>-0.01</v>
      </c>
      <c r="J571" s="4">
        <f t="shared" si="446"/>
        <v>221.20724999999999</v>
      </c>
      <c r="K571" s="4">
        <f t="shared" si="446"/>
        <v>-444</v>
      </c>
      <c r="L571" s="4">
        <f t="shared" si="446"/>
        <v>55142.876530000009</v>
      </c>
      <c r="M571" s="4">
        <f t="shared" si="446"/>
        <v>0</v>
      </c>
      <c r="N571" s="4">
        <f t="shared" si="446"/>
        <v>55142.876530000009</v>
      </c>
      <c r="O571" s="4">
        <f t="shared" si="446"/>
        <v>27241.8</v>
      </c>
      <c r="P571" s="4">
        <f t="shared" si="446"/>
        <v>0</v>
      </c>
      <c r="Q571" s="4">
        <f t="shared" si="446"/>
        <v>27241.8</v>
      </c>
      <c r="R571" s="4">
        <f t="shared" si="446"/>
        <v>0</v>
      </c>
      <c r="S571" s="4">
        <f t="shared" si="446"/>
        <v>27241.8</v>
      </c>
      <c r="T571" s="4">
        <f t="shared" si="446"/>
        <v>0</v>
      </c>
      <c r="U571" s="4">
        <f t="shared" si="446"/>
        <v>27241.8</v>
      </c>
      <c r="V571" s="4">
        <f t="shared" si="446"/>
        <v>26251.1</v>
      </c>
      <c r="W571" s="4">
        <f t="shared" si="446"/>
        <v>0</v>
      </c>
      <c r="X571" s="4">
        <f t="shared" si="446"/>
        <v>26251.1</v>
      </c>
      <c r="Y571" s="4">
        <f t="shared" si="446"/>
        <v>0</v>
      </c>
      <c r="Z571" s="4">
        <f t="shared" si="446"/>
        <v>26251.1</v>
      </c>
      <c r="AA571" s="82"/>
    </row>
    <row r="572" spans="1:27" ht="15.75" hidden="1" x14ac:dyDescent="0.2">
      <c r="A572" s="5" t="s">
        <v>362</v>
      </c>
      <c r="B572" s="5" t="s">
        <v>558</v>
      </c>
      <c r="C572" s="5"/>
      <c r="D572" s="5"/>
      <c r="E572" s="14" t="s">
        <v>542</v>
      </c>
      <c r="F572" s="4">
        <f>F573+F581</f>
        <v>63336</v>
      </c>
      <c r="G572" s="4">
        <f t="shared" ref="G572:Z572" si="447">G573+G581</f>
        <v>-9002.3207199999997</v>
      </c>
      <c r="H572" s="4">
        <f t="shared" si="447"/>
        <v>54333.679280000004</v>
      </c>
      <c r="I572" s="4">
        <f t="shared" si="447"/>
        <v>-0.01</v>
      </c>
      <c r="J572" s="4">
        <f t="shared" si="447"/>
        <v>221.20724999999999</v>
      </c>
      <c r="K572" s="4">
        <f t="shared" si="447"/>
        <v>-444</v>
      </c>
      <c r="L572" s="4">
        <f t="shared" si="447"/>
        <v>54110.876530000009</v>
      </c>
      <c r="M572" s="4">
        <f t="shared" si="447"/>
        <v>0</v>
      </c>
      <c r="N572" s="4">
        <f t="shared" si="447"/>
        <v>54110.876530000009</v>
      </c>
      <c r="O572" s="4">
        <f t="shared" si="447"/>
        <v>26241.8</v>
      </c>
      <c r="P572" s="4">
        <f t="shared" si="447"/>
        <v>0</v>
      </c>
      <c r="Q572" s="4">
        <f t="shared" si="447"/>
        <v>26241.8</v>
      </c>
      <c r="R572" s="4">
        <f t="shared" si="447"/>
        <v>0</v>
      </c>
      <c r="S572" s="4">
        <f t="shared" si="447"/>
        <v>26241.8</v>
      </c>
      <c r="T572" s="4">
        <f t="shared" si="447"/>
        <v>0</v>
      </c>
      <c r="U572" s="4">
        <f t="shared" si="447"/>
        <v>26241.8</v>
      </c>
      <c r="V572" s="4">
        <f t="shared" si="447"/>
        <v>25251.1</v>
      </c>
      <c r="W572" s="4">
        <f t="shared" si="447"/>
        <v>0</v>
      </c>
      <c r="X572" s="4">
        <f t="shared" si="447"/>
        <v>25251.1</v>
      </c>
      <c r="Y572" s="4">
        <f t="shared" si="447"/>
        <v>0</v>
      </c>
      <c r="Z572" s="4">
        <f t="shared" si="447"/>
        <v>25251.1</v>
      </c>
      <c r="AA572" s="82"/>
    </row>
    <row r="573" spans="1:27" ht="47.25" hidden="1" outlineLevel="1" x14ac:dyDescent="0.2">
      <c r="A573" s="5" t="s">
        <v>362</v>
      </c>
      <c r="B573" s="5" t="s">
        <v>40</v>
      </c>
      <c r="C573" s="5"/>
      <c r="D573" s="5"/>
      <c r="E573" s="23" t="s">
        <v>41</v>
      </c>
      <c r="F573" s="4">
        <f t="shared" ref="F573:Z576" si="448">F574</f>
        <v>21752.700000000004</v>
      </c>
      <c r="G573" s="4">
        <f t="shared" si="448"/>
        <v>0</v>
      </c>
      <c r="H573" s="4">
        <f t="shared" si="448"/>
        <v>21752.700000000004</v>
      </c>
      <c r="I573" s="4">
        <f t="shared" si="448"/>
        <v>0</v>
      </c>
      <c r="J573" s="4">
        <f t="shared" si="448"/>
        <v>1.17</v>
      </c>
      <c r="K573" s="4">
        <f t="shared" si="448"/>
        <v>-444</v>
      </c>
      <c r="L573" s="4">
        <f t="shared" si="448"/>
        <v>21309.870000000003</v>
      </c>
      <c r="M573" s="4">
        <f t="shared" si="448"/>
        <v>0</v>
      </c>
      <c r="N573" s="4">
        <f t="shared" si="448"/>
        <v>21309.870000000003</v>
      </c>
      <c r="O573" s="4">
        <f t="shared" si="448"/>
        <v>19148</v>
      </c>
      <c r="P573" s="4">
        <f t="shared" si="448"/>
        <v>0</v>
      </c>
      <c r="Q573" s="4">
        <f t="shared" si="448"/>
        <v>19148</v>
      </c>
      <c r="R573" s="4">
        <f t="shared" si="448"/>
        <v>0</v>
      </c>
      <c r="S573" s="4">
        <f t="shared" si="448"/>
        <v>19148</v>
      </c>
      <c r="T573" s="4">
        <f t="shared" si="448"/>
        <v>0</v>
      </c>
      <c r="U573" s="4">
        <f t="shared" si="448"/>
        <v>19148</v>
      </c>
      <c r="V573" s="4">
        <f t="shared" si="448"/>
        <v>18157.3</v>
      </c>
      <c r="W573" s="4">
        <f t="shared" si="448"/>
        <v>0</v>
      </c>
      <c r="X573" s="4">
        <f t="shared" si="448"/>
        <v>18157.3</v>
      </c>
      <c r="Y573" s="4">
        <f t="shared" si="448"/>
        <v>0</v>
      </c>
      <c r="Z573" s="4">
        <f t="shared" si="448"/>
        <v>18157.3</v>
      </c>
      <c r="AA573" s="82"/>
    </row>
    <row r="574" spans="1:27" ht="31.5" hidden="1" outlineLevel="2" x14ac:dyDescent="0.2">
      <c r="A574" s="5" t="s">
        <v>362</v>
      </c>
      <c r="B574" s="5" t="s">
        <v>40</v>
      </c>
      <c r="C574" s="5" t="s">
        <v>158</v>
      </c>
      <c r="D574" s="5"/>
      <c r="E574" s="23" t="s">
        <v>159</v>
      </c>
      <c r="F574" s="4">
        <f t="shared" si="448"/>
        <v>21752.700000000004</v>
      </c>
      <c r="G574" s="4">
        <f t="shared" si="448"/>
        <v>0</v>
      </c>
      <c r="H574" s="4">
        <f t="shared" si="448"/>
        <v>21752.700000000004</v>
      </c>
      <c r="I574" s="4">
        <f t="shared" si="448"/>
        <v>0</v>
      </c>
      <c r="J574" s="4">
        <f t="shared" si="448"/>
        <v>1.17</v>
      </c>
      <c r="K574" s="4">
        <f t="shared" si="448"/>
        <v>-444</v>
      </c>
      <c r="L574" s="4">
        <f t="shared" si="448"/>
        <v>21309.870000000003</v>
      </c>
      <c r="M574" s="4">
        <f t="shared" si="448"/>
        <v>0</v>
      </c>
      <c r="N574" s="4">
        <f t="shared" si="448"/>
        <v>21309.870000000003</v>
      </c>
      <c r="O574" s="4">
        <f t="shared" si="448"/>
        <v>19148</v>
      </c>
      <c r="P574" s="4">
        <f t="shared" si="448"/>
        <v>0</v>
      </c>
      <c r="Q574" s="4">
        <f t="shared" si="448"/>
        <v>19148</v>
      </c>
      <c r="R574" s="4">
        <f t="shared" si="448"/>
        <v>0</v>
      </c>
      <c r="S574" s="4">
        <f t="shared" si="448"/>
        <v>19148</v>
      </c>
      <c r="T574" s="4">
        <f t="shared" si="448"/>
        <v>0</v>
      </c>
      <c r="U574" s="4">
        <f t="shared" si="448"/>
        <v>19148</v>
      </c>
      <c r="V574" s="4">
        <f t="shared" si="448"/>
        <v>18157.3</v>
      </c>
      <c r="W574" s="4">
        <f t="shared" si="448"/>
        <v>0</v>
      </c>
      <c r="X574" s="4">
        <f t="shared" si="448"/>
        <v>18157.3</v>
      </c>
      <c r="Y574" s="4">
        <f t="shared" si="448"/>
        <v>0</v>
      </c>
      <c r="Z574" s="4">
        <f t="shared" si="448"/>
        <v>18157.3</v>
      </c>
      <c r="AA574" s="82"/>
    </row>
    <row r="575" spans="1:27" ht="31.5" hidden="1" outlineLevel="3" x14ac:dyDescent="0.2">
      <c r="A575" s="5" t="s">
        <v>362</v>
      </c>
      <c r="B575" s="5" t="s">
        <v>40</v>
      </c>
      <c r="C575" s="5" t="s">
        <v>364</v>
      </c>
      <c r="D575" s="5"/>
      <c r="E575" s="23" t="s">
        <v>365</v>
      </c>
      <c r="F575" s="4">
        <f t="shared" si="448"/>
        <v>21752.700000000004</v>
      </c>
      <c r="G575" s="4">
        <f t="shared" si="448"/>
        <v>0</v>
      </c>
      <c r="H575" s="4">
        <f t="shared" si="448"/>
        <v>21752.700000000004</v>
      </c>
      <c r="I575" s="4">
        <f t="shared" si="448"/>
        <v>0</v>
      </c>
      <c r="J575" s="4">
        <f t="shared" si="448"/>
        <v>1.17</v>
      </c>
      <c r="K575" s="4">
        <f t="shared" si="448"/>
        <v>-444</v>
      </c>
      <c r="L575" s="4">
        <f t="shared" si="448"/>
        <v>21309.870000000003</v>
      </c>
      <c r="M575" s="4">
        <f t="shared" si="448"/>
        <v>0</v>
      </c>
      <c r="N575" s="4">
        <f t="shared" si="448"/>
        <v>21309.870000000003</v>
      </c>
      <c r="O575" s="4">
        <f t="shared" si="448"/>
        <v>19148</v>
      </c>
      <c r="P575" s="4">
        <f t="shared" si="448"/>
        <v>0</v>
      </c>
      <c r="Q575" s="4">
        <f t="shared" si="448"/>
        <v>19148</v>
      </c>
      <c r="R575" s="4">
        <f t="shared" si="448"/>
        <v>0</v>
      </c>
      <c r="S575" s="4">
        <f t="shared" si="448"/>
        <v>19148</v>
      </c>
      <c r="T575" s="4">
        <f t="shared" si="448"/>
        <v>0</v>
      </c>
      <c r="U575" s="4">
        <f t="shared" si="448"/>
        <v>19148</v>
      </c>
      <c r="V575" s="4">
        <f t="shared" si="448"/>
        <v>18157.3</v>
      </c>
      <c r="W575" s="4">
        <f t="shared" si="448"/>
        <v>0</v>
      </c>
      <c r="X575" s="4">
        <f t="shared" si="448"/>
        <v>18157.3</v>
      </c>
      <c r="Y575" s="4">
        <f t="shared" si="448"/>
        <v>0</v>
      </c>
      <c r="Z575" s="4">
        <f t="shared" si="448"/>
        <v>18157.3</v>
      </c>
      <c r="AA575" s="82"/>
    </row>
    <row r="576" spans="1:27" ht="31.5" hidden="1" outlineLevel="4" x14ac:dyDescent="0.2">
      <c r="A576" s="5" t="s">
        <v>362</v>
      </c>
      <c r="B576" s="5" t="s">
        <v>40</v>
      </c>
      <c r="C576" s="5" t="s">
        <v>366</v>
      </c>
      <c r="D576" s="5"/>
      <c r="E576" s="23" t="s">
        <v>57</v>
      </c>
      <c r="F576" s="4">
        <f t="shared" si="448"/>
        <v>21752.700000000004</v>
      </c>
      <c r="G576" s="4">
        <f t="shared" si="448"/>
        <v>0</v>
      </c>
      <c r="H576" s="4">
        <f t="shared" si="448"/>
        <v>21752.700000000004</v>
      </c>
      <c r="I576" s="4">
        <f t="shared" si="448"/>
        <v>0</v>
      </c>
      <c r="J576" s="4">
        <f t="shared" si="448"/>
        <v>1.17</v>
      </c>
      <c r="K576" s="4">
        <f t="shared" si="448"/>
        <v>-444</v>
      </c>
      <c r="L576" s="4">
        <f t="shared" si="448"/>
        <v>21309.870000000003</v>
      </c>
      <c r="M576" s="4">
        <f t="shared" si="448"/>
        <v>0</v>
      </c>
      <c r="N576" s="4">
        <f t="shared" si="448"/>
        <v>21309.870000000003</v>
      </c>
      <c r="O576" s="4">
        <f t="shared" si="448"/>
        <v>19148</v>
      </c>
      <c r="P576" s="4">
        <f t="shared" si="448"/>
        <v>0</v>
      </c>
      <c r="Q576" s="4">
        <f t="shared" si="448"/>
        <v>19148</v>
      </c>
      <c r="R576" s="4">
        <f t="shared" si="448"/>
        <v>0</v>
      </c>
      <c r="S576" s="4">
        <f t="shared" si="448"/>
        <v>19148</v>
      </c>
      <c r="T576" s="4">
        <f t="shared" si="448"/>
        <v>0</v>
      </c>
      <c r="U576" s="4">
        <f t="shared" si="448"/>
        <v>19148</v>
      </c>
      <c r="V576" s="4">
        <f t="shared" si="448"/>
        <v>18157.3</v>
      </c>
      <c r="W576" s="4">
        <f t="shared" si="448"/>
        <v>0</v>
      </c>
      <c r="X576" s="4">
        <f t="shared" si="448"/>
        <v>18157.3</v>
      </c>
      <c r="Y576" s="4">
        <f t="shared" si="448"/>
        <v>0</v>
      </c>
      <c r="Z576" s="4">
        <f t="shared" si="448"/>
        <v>18157.3</v>
      </c>
      <c r="AA576" s="82"/>
    </row>
    <row r="577" spans="1:27" ht="15.75" hidden="1" outlineLevel="5" x14ac:dyDescent="0.2">
      <c r="A577" s="5" t="s">
        <v>362</v>
      </c>
      <c r="B577" s="5" t="s">
        <v>40</v>
      </c>
      <c r="C577" s="5" t="s">
        <v>367</v>
      </c>
      <c r="D577" s="5"/>
      <c r="E577" s="23" t="s">
        <v>59</v>
      </c>
      <c r="F577" s="4">
        <f>F578+F579+F580</f>
        <v>21752.700000000004</v>
      </c>
      <c r="G577" s="4">
        <f t="shared" ref="G577:Z577" si="449">G578+G579+G580</f>
        <v>0</v>
      </c>
      <c r="H577" s="4">
        <f t="shared" si="449"/>
        <v>21752.700000000004</v>
      </c>
      <c r="I577" s="4">
        <f t="shared" si="449"/>
        <v>0</v>
      </c>
      <c r="J577" s="4">
        <f t="shared" si="449"/>
        <v>1.17</v>
      </c>
      <c r="K577" s="4">
        <f t="shared" si="449"/>
        <v>-444</v>
      </c>
      <c r="L577" s="4">
        <f t="shared" si="449"/>
        <v>21309.870000000003</v>
      </c>
      <c r="M577" s="4">
        <f t="shared" si="449"/>
        <v>0</v>
      </c>
      <c r="N577" s="4">
        <f t="shared" si="449"/>
        <v>21309.870000000003</v>
      </c>
      <c r="O577" s="4">
        <f t="shared" si="449"/>
        <v>19148</v>
      </c>
      <c r="P577" s="4">
        <f t="shared" si="449"/>
        <v>0</v>
      </c>
      <c r="Q577" s="4">
        <f t="shared" si="449"/>
        <v>19148</v>
      </c>
      <c r="R577" s="4">
        <f t="shared" si="449"/>
        <v>0</v>
      </c>
      <c r="S577" s="4">
        <f t="shared" si="449"/>
        <v>19148</v>
      </c>
      <c r="T577" s="4">
        <f t="shared" si="449"/>
        <v>0</v>
      </c>
      <c r="U577" s="4">
        <f t="shared" si="449"/>
        <v>19148</v>
      </c>
      <c r="V577" s="4">
        <f t="shared" si="449"/>
        <v>18157.3</v>
      </c>
      <c r="W577" s="4">
        <f t="shared" si="449"/>
        <v>0</v>
      </c>
      <c r="X577" s="4">
        <f t="shared" si="449"/>
        <v>18157.3</v>
      </c>
      <c r="Y577" s="4">
        <f t="shared" si="449"/>
        <v>0</v>
      </c>
      <c r="Z577" s="4">
        <f t="shared" si="449"/>
        <v>18157.3</v>
      </c>
      <c r="AA577" s="82"/>
    </row>
    <row r="578" spans="1:27" ht="63" hidden="1" outlineLevel="7" x14ac:dyDescent="0.2">
      <c r="A578" s="13" t="s">
        <v>362</v>
      </c>
      <c r="B578" s="13" t="s">
        <v>40</v>
      </c>
      <c r="C578" s="13" t="s">
        <v>367</v>
      </c>
      <c r="D578" s="13" t="s">
        <v>8</v>
      </c>
      <c r="E578" s="18" t="s">
        <v>9</v>
      </c>
      <c r="F578" s="8">
        <v>21190.400000000001</v>
      </c>
      <c r="G578" s="8"/>
      <c r="H578" s="8">
        <f t="shared" ref="H578:H580" si="450">SUM(F578:G578)</f>
        <v>21190.400000000001</v>
      </c>
      <c r="I578" s="8"/>
      <c r="J578" s="8"/>
      <c r="K578" s="8">
        <v>-444</v>
      </c>
      <c r="L578" s="8">
        <f t="shared" ref="L578:L580" si="451">SUM(H578:K578)</f>
        <v>20746.400000000001</v>
      </c>
      <c r="M578" s="8"/>
      <c r="N578" s="8">
        <f>SUM(L578:M578)</f>
        <v>20746.400000000001</v>
      </c>
      <c r="O578" s="8">
        <v>18642.900000000001</v>
      </c>
      <c r="P578" s="8"/>
      <c r="Q578" s="8">
        <f t="shared" ref="Q578:Q579" si="452">SUM(O578:P578)</f>
        <v>18642.900000000001</v>
      </c>
      <c r="R578" s="8"/>
      <c r="S578" s="8">
        <f t="shared" ref="S578:S580" si="453">SUM(Q578:R578)</f>
        <v>18642.900000000001</v>
      </c>
      <c r="T578" s="8"/>
      <c r="U578" s="8">
        <f>SUM(S578:T578)</f>
        <v>18642.900000000001</v>
      </c>
      <c r="V578" s="8">
        <v>17652.2</v>
      </c>
      <c r="W578" s="8"/>
      <c r="X578" s="8">
        <f t="shared" ref="X578:X579" si="454">SUM(V578:W578)</f>
        <v>17652.2</v>
      </c>
      <c r="Y578" s="8"/>
      <c r="Z578" s="8">
        <f t="shared" ref="Z578:Z580" si="455">SUM(X578:Y578)</f>
        <v>17652.2</v>
      </c>
      <c r="AA578" s="82"/>
    </row>
    <row r="579" spans="1:27" ht="31.5" hidden="1" outlineLevel="7" x14ac:dyDescent="0.2">
      <c r="A579" s="13" t="s">
        <v>362</v>
      </c>
      <c r="B579" s="13" t="s">
        <v>40</v>
      </c>
      <c r="C579" s="13" t="s">
        <v>367</v>
      </c>
      <c r="D579" s="13" t="s">
        <v>11</v>
      </c>
      <c r="E579" s="18" t="s">
        <v>12</v>
      </c>
      <c r="F579" s="8">
        <v>561.9</v>
      </c>
      <c r="G579" s="8"/>
      <c r="H579" s="8">
        <f t="shared" si="450"/>
        <v>561.9</v>
      </c>
      <c r="I579" s="8"/>
      <c r="J579" s="8">
        <v>1.17</v>
      </c>
      <c r="K579" s="8"/>
      <c r="L579" s="8">
        <f t="shared" si="451"/>
        <v>563.06999999999994</v>
      </c>
      <c r="M579" s="8"/>
      <c r="N579" s="8">
        <f>SUM(L579:M579)</f>
        <v>563.06999999999994</v>
      </c>
      <c r="O579" s="8">
        <f>504.7+0.4</f>
        <v>505.09999999999997</v>
      </c>
      <c r="P579" s="8"/>
      <c r="Q579" s="8">
        <f t="shared" si="452"/>
        <v>505.09999999999997</v>
      </c>
      <c r="R579" s="8"/>
      <c r="S579" s="8">
        <f t="shared" si="453"/>
        <v>505.09999999999997</v>
      </c>
      <c r="T579" s="8"/>
      <c r="U579" s="8">
        <f>SUM(S579:T579)</f>
        <v>505.09999999999997</v>
      </c>
      <c r="V579" s="8">
        <f>504.7+0.4</f>
        <v>505.09999999999997</v>
      </c>
      <c r="W579" s="8"/>
      <c r="X579" s="8">
        <f t="shared" si="454"/>
        <v>505.09999999999997</v>
      </c>
      <c r="Y579" s="8"/>
      <c r="Z579" s="8">
        <f t="shared" si="455"/>
        <v>505.09999999999997</v>
      </c>
      <c r="AA579" s="82"/>
    </row>
    <row r="580" spans="1:27" ht="15.75" hidden="1" outlineLevel="7" x14ac:dyDescent="0.2">
      <c r="A580" s="13" t="s">
        <v>362</v>
      </c>
      <c r="B580" s="13" t="s">
        <v>40</v>
      </c>
      <c r="C580" s="13" t="s">
        <v>367</v>
      </c>
      <c r="D580" s="13" t="s">
        <v>27</v>
      </c>
      <c r="E580" s="18" t="s">
        <v>28</v>
      </c>
      <c r="F580" s="8">
        <v>0.4</v>
      </c>
      <c r="G580" s="8"/>
      <c r="H580" s="8">
        <f t="shared" si="450"/>
        <v>0.4</v>
      </c>
      <c r="I580" s="8"/>
      <c r="J580" s="8"/>
      <c r="K580" s="8"/>
      <c r="L580" s="8">
        <f t="shared" si="451"/>
        <v>0.4</v>
      </c>
      <c r="M580" s="8"/>
      <c r="N580" s="8">
        <f>SUM(L580:M580)</f>
        <v>0.4</v>
      </c>
      <c r="O580" s="8"/>
      <c r="P580" s="8"/>
      <c r="Q580" s="8"/>
      <c r="R580" s="8"/>
      <c r="S580" s="8">
        <f t="shared" si="453"/>
        <v>0</v>
      </c>
      <c r="T580" s="8"/>
      <c r="U580" s="8">
        <f>SUM(S580:T580)</f>
        <v>0</v>
      </c>
      <c r="V580" s="8"/>
      <c r="W580" s="8"/>
      <c r="X580" s="8"/>
      <c r="Y580" s="8"/>
      <c r="Z580" s="8">
        <f t="shared" si="455"/>
        <v>0</v>
      </c>
      <c r="AA580" s="82"/>
    </row>
    <row r="581" spans="1:27" ht="15.75" hidden="1" outlineLevel="1" x14ac:dyDescent="0.2">
      <c r="A581" s="5" t="s">
        <v>362</v>
      </c>
      <c r="B581" s="5" t="s">
        <v>15</v>
      </c>
      <c r="C581" s="5"/>
      <c r="D581" s="5"/>
      <c r="E581" s="23" t="s">
        <v>16</v>
      </c>
      <c r="F581" s="4">
        <f>F582+F598</f>
        <v>41583.299999999996</v>
      </c>
      <c r="G581" s="4">
        <f t="shared" ref="G581:Z581" si="456">G582+G598</f>
        <v>-9002.3207199999997</v>
      </c>
      <c r="H581" s="4">
        <f t="shared" si="456"/>
        <v>32580.97928</v>
      </c>
      <c r="I581" s="4">
        <f t="shared" si="456"/>
        <v>-0.01</v>
      </c>
      <c r="J581" s="4">
        <f t="shared" si="456"/>
        <v>220.03725</v>
      </c>
      <c r="K581" s="4">
        <f t="shared" si="456"/>
        <v>0</v>
      </c>
      <c r="L581" s="4">
        <f t="shared" si="456"/>
        <v>32801.006530000006</v>
      </c>
      <c r="M581" s="4">
        <f t="shared" si="456"/>
        <v>0</v>
      </c>
      <c r="N581" s="4">
        <f t="shared" si="456"/>
        <v>32801.006530000006</v>
      </c>
      <c r="O581" s="4">
        <f t="shared" si="456"/>
        <v>7093.8</v>
      </c>
      <c r="P581" s="4">
        <f t="shared" si="456"/>
        <v>0</v>
      </c>
      <c r="Q581" s="4">
        <f t="shared" si="456"/>
        <v>7093.8</v>
      </c>
      <c r="R581" s="4">
        <f t="shared" si="456"/>
        <v>0</v>
      </c>
      <c r="S581" s="4">
        <f t="shared" si="456"/>
        <v>7093.8</v>
      </c>
      <c r="T581" s="4">
        <f t="shared" si="456"/>
        <v>0</v>
      </c>
      <c r="U581" s="4">
        <f t="shared" si="456"/>
        <v>7093.8</v>
      </c>
      <c r="V581" s="4">
        <f t="shared" si="456"/>
        <v>7093.8</v>
      </c>
      <c r="W581" s="4">
        <f t="shared" si="456"/>
        <v>0</v>
      </c>
      <c r="X581" s="4">
        <f t="shared" si="456"/>
        <v>7093.8</v>
      </c>
      <c r="Y581" s="4">
        <f t="shared" si="456"/>
        <v>0</v>
      </c>
      <c r="Z581" s="4">
        <f t="shared" si="456"/>
        <v>7093.8</v>
      </c>
      <c r="AA581" s="82"/>
    </row>
    <row r="582" spans="1:27" ht="31.5" hidden="1" outlineLevel="2" x14ac:dyDescent="0.2">
      <c r="A582" s="5" t="s">
        <v>362</v>
      </c>
      <c r="B582" s="5" t="s">
        <v>15</v>
      </c>
      <c r="C582" s="5" t="s">
        <v>158</v>
      </c>
      <c r="D582" s="5"/>
      <c r="E582" s="23" t="s">
        <v>159</v>
      </c>
      <c r="F582" s="4">
        <f>F583+F594</f>
        <v>41484.499999999993</v>
      </c>
      <c r="G582" s="4">
        <f t="shared" ref="G582:Z582" si="457">G583+G594</f>
        <v>-9002.3207199999997</v>
      </c>
      <c r="H582" s="4">
        <f t="shared" si="457"/>
        <v>32482.17928</v>
      </c>
      <c r="I582" s="4">
        <f t="shared" si="457"/>
        <v>-0.01</v>
      </c>
      <c r="J582" s="4">
        <f t="shared" si="457"/>
        <v>220.03725</v>
      </c>
      <c r="K582" s="4">
        <f t="shared" si="457"/>
        <v>0</v>
      </c>
      <c r="L582" s="4">
        <f t="shared" si="457"/>
        <v>32702.206530000003</v>
      </c>
      <c r="M582" s="4">
        <f t="shared" si="457"/>
        <v>0</v>
      </c>
      <c r="N582" s="4">
        <f t="shared" si="457"/>
        <v>32702.206530000003</v>
      </c>
      <c r="O582" s="4">
        <f t="shared" si="457"/>
        <v>6995</v>
      </c>
      <c r="P582" s="4">
        <f t="shared" si="457"/>
        <v>0</v>
      </c>
      <c r="Q582" s="4">
        <f t="shared" si="457"/>
        <v>6995</v>
      </c>
      <c r="R582" s="4">
        <f t="shared" si="457"/>
        <v>0</v>
      </c>
      <c r="S582" s="4">
        <f t="shared" si="457"/>
        <v>6995</v>
      </c>
      <c r="T582" s="4">
        <f t="shared" si="457"/>
        <v>0</v>
      </c>
      <c r="U582" s="4">
        <f t="shared" si="457"/>
        <v>6995</v>
      </c>
      <c r="V582" s="4">
        <f t="shared" si="457"/>
        <v>6995</v>
      </c>
      <c r="W582" s="4">
        <f t="shared" si="457"/>
        <v>0</v>
      </c>
      <c r="X582" s="4">
        <f t="shared" si="457"/>
        <v>6995</v>
      </c>
      <c r="Y582" s="4">
        <f t="shared" si="457"/>
        <v>0</v>
      </c>
      <c r="Z582" s="4">
        <f t="shared" si="457"/>
        <v>6995</v>
      </c>
      <c r="AA582" s="82"/>
    </row>
    <row r="583" spans="1:27" ht="47.25" hidden="1" outlineLevel="3" x14ac:dyDescent="0.2">
      <c r="A583" s="5" t="s">
        <v>362</v>
      </c>
      <c r="B583" s="5" t="s">
        <v>15</v>
      </c>
      <c r="C583" s="5" t="s">
        <v>368</v>
      </c>
      <c r="D583" s="5"/>
      <c r="E583" s="23" t="s">
        <v>369</v>
      </c>
      <c r="F583" s="4">
        <f>F584+F587</f>
        <v>35274.299999999996</v>
      </c>
      <c r="G583" s="4">
        <f t="shared" ref="G583:Z583" si="458">G584+G587</f>
        <v>-9002.3207199999997</v>
      </c>
      <c r="H583" s="4">
        <f t="shared" si="458"/>
        <v>26271.97928</v>
      </c>
      <c r="I583" s="4">
        <f t="shared" si="458"/>
        <v>-0.01</v>
      </c>
      <c r="J583" s="4">
        <f t="shared" si="458"/>
        <v>17.63334</v>
      </c>
      <c r="K583" s="4">
        <f t="shared" si="458"/>
        <v>0</v>
      </c>
      <c r="L583" s="4">
        <f t="shared" si="458"/>
        <v>26289.602620000001</v>
      </c>
      <c r="M583" s="4">
        <f t="shared" si="458"/>
        <v>0</v>
      </c>
      <c r="N583" s="4">
        <f t="shared" si="458"/>
        <v>26289.602620000001</v>
      </c>
      <c r="O583" s="4">
        <f t="shared" si="458"/>
        <v>1395</v>
      </c>
      <c r="P583" s="4">
        <f t="shared" si="458"/>
        <v>0</v>
      </c>
      <c r="Q583" s="4">
        <f t="shared" si="458"/>
        <v>1395</v>
      </c>
      <c r="R583" s="4">
        <f t="shared" si="458"/>
        <v>0</v>
      </c>
      <c r="S583" s="4">
        <f t="shared" si="458"/>
        <v>1395</v>
      </c>
      <c r="T583" s="4">
        <f t="shared" si="458"/>
        <v>0</v>
      </c>
      <c r="U583" s="4">
        <f t="shared" si="458"/>
        <v>1395</v>
      </c>
      <c r="V583" s="4">
        <f t="shared" si="458"/>
        <v>1395</v>
      </c>
      <c r="W583" s="4">
        <f t="shared" si="458"/>
        <v>0</v>
      </c>
      <c r="X583" s="4">
        <f t="shared" si="458"/>
        <v>1395</v>
      </c>
      <c r="Y583" s="4">
        <f t="shared" si="458"/>
        <v>0</v>
      </c>
      <c r="Z583" s="4">
        <f t="shared" si="458"/>
        <v>1395</v>
      </c>
      <c r="AA583" s="82"/>
    </row>
    <row r="584" spans="1:27" ht="31.5" hidden="1" outlineLevel="4" x14ac:dyDescent="0.2">
      <c r="A584" s="5" t="s">
        <v>362</v>
      </c>
      <c r="B584" s="5" t="s">
        <v>15</v>
      </c>
      <c r="C584" s="5" t="s">
        <v>370</v>
      </c>
      <c r="D584" s="5"/>
      <c r="E584" s="23" t="s">
        <v>371</v>
      </c>
      <c r="F584" s="4">
        <f t="shared" ref="F584:Z585" si="459">F585</f>
        <v>917.2</v>
      </c>
      <c r="G584" s="4">
        <f t="shared" si="459"/>
        <v>0</v>
      </c>
      <c r="H584" s="4">
        <f t="shared" si="459"/>
        <v>917.2</v>
      </c>
      <c r="I584" s="4">
        <f t="shared" si="459"/>
        <v>0</v>
      </c>
      <c r="J584" s="4">
        <f t="shared" si="459"/>
        <v>17.63334</v>
      </c>
      <c r="K584" s="4">
        <f t="shared" si="459"/>
        <v>0</v>
      </c>
      <c r="L584" s="4">
        <f t="shared" si="459"/>
        <v>934.83334000000002</v>
      </c>
      <c r="M584" s="4">
        <f t="shared" si="459"/>
        <v>0</v>
      </c>
      <c r="N584" s="4">
        <f t="shared" si="459"/>
        <v>934.83334000000002</v>
      </c>
      <c r="O584" s="4">
        <f t="shared" si="459"/>
        <v>825</v>
      </c>
      <c r="P584" s="4">
        <f t="shared" si="459"/>
        <v>0</v>
      </c>
      <c r="Q584" s="4">
        <f t="shared" si="459"/>
        <v>825</v>
      </c>
      <c r="R584" s="4">
        <f t="shared" si="459"/>
        <v>0</v>
      </c>
      <c r="S584" s="4">
        <f t="shared" si="459"/>
        <v>825</v>
      </c>
      <c r="T584" s="4">
        <f t="shared" si="459"/>
        <v>0</v>
      </c>
      <c r="U584" s="4">
        <f t="shared" si="459"/>
        <v>825</v>
      </c>
      <c r="V584" s="4">
        <f t="shared" si="459"/>
        <v>825</v>
      </c>
      <c r="W584" s="4">
        <f t="shared" si="459"/>
        <v>0</v>
      </c>
      <c r="X584" s="4">
        <f t="shared" si="459"/>
        <v>825</v>
      </c>
      <c r="Y584" s="4">
        <f t="shared" si="459"/>
        <v>0</v>
      </c>
      <c r="Z584" s="4">
        <f t="shared" si="459"/>
        <v>825</v>
      </c>
      <c r="AA584" s="82"/>
    </row>
    <row r="585" spans="1:27" ht="15.75" hidden="1" outlineLevel="5" x14ac:dyDescent="0.2">
      <c r="A585" s="5" t="s">
        <v>362</v>
      </c>
      <c r="B585" s="5" t="s">
        <v>15</v>
      </c>
      <c r="C585" s="5" t="s">
        <v>372</v>
      </c>
      <c r="D585" s="5"/>
      <c r="E585" s="23" t="s">
        <v>373</v>
      </c>
      <c r="F585" s="4">
        <f t="shared" si="459"/>
        <v>917.2</v>
      </c>
      <c r="G585" s="4">
        <f t="shared" si="459"/>
        <v>0</v>
      </c>
      <c r="H585" s="4">
        <f t="shared" si="459"/>
        <v>917.2</v>
      </c>
      <c r="I585" s="4">
        <f t="shared" si="459"/>
        <v>0</v>
      </c>
      <c r="J585" s="4">
        <f t="shared" si="459"/>
        <v>17.63334</v>
      </c>
      <c r="K585" s="4">
        <f t="shared" si="459"/>
        <v>0</v>
      </c>
      <c r="L585" s="4">
        <f t="shared" si="459"/>
        <v>934.83334000000002</v>
      </c>
      <c r="M585" s="4">
        <f t="shared" si="459"/>
        <v>0</v>
      </c>
      <c r="N585" s="4">
        <f t="shared" si="459"/>
        <v>934.83334000000002</v>
      </c>
      <c r="O585" s="4">
        <f t="shared" si="459"/>
        <v>825</v>
      </c>
      <c r="P585" s="4">
        <f t="shared" si="459"/>
        <v>0</v>
      </c>
      <c r="Q585" s="4">
        <f t="shared" si="459"/>
        <v>825</v>
      </c>
      <c r="R585" s="4">
        <f t="shared" si="459"/>
        <v>0</v>
      </c>
      <c r="S585" s="4">
        <f t="shared" si="459"/>
        <v>825</v>
      </c>
      <c r="T585" s="4">
        <f t="shared" si="459"/>
        <v>0</v>
      </c>
      <c r="U585" s="4">
        <f t="shared" si="459"/>
        <v>825</v>
      </c>
      <c r="V585" s="4">
        <f t="shared" si="459"/>
        <v>825</v>
      </c>
      <c r="W585" s="4">
        <f t="shared" si="459"/>
        <v>0</v>
      </c>
      <c r="X585" s="4">
        <f t="shared" si="459"/>
        <v>825</v>
      </c>
      <c r="Y585" s="4">
        <f t="shared" si="459"/>
        <v>0</v>
      </c>
      <c r="Z585" s="4">
        <f t="shared" si="459"/>
        <v>825</v>
      </c>
      <c r="AA585" s="82"/>
    </row>
    <row r="586" spans="1:27" ht="31.5" hidden="1" outlineLevel="7" x14ac:dyDescent="0.2">
      <c r="A586" s="13" t="s">
        <v>362</v>
      </c>
      <c r="B586" s="13" t="s">
        <v>15</v>
      </c>
      <c r="C586" s="13" t="s">
        <v>372</v>
      </c>
      <c r="D586" s="13" t="s">
        <v>11</v>
      </c>
      <c r="E586" s="18" t="s">
        <v>12</v>
      </c>
      <c r="F586" s="8">
        <v>917.2</v>
      </c>
      <c r="G586" s="8"/>
      <c r="H586" s="8">
        <f t="shared" ref="H586" si="460">SUM(F586:G586)</f>
        <v>917.2</v>
      </c>
      <c r="I586" s="8"/>
      <c r="J586" s="8">
        <v>17.63334</v>
      </c>
      <c r="K586" s="8"/>
      <c r="L586" s="8">
        <f t="shared" ref="L586" si="461">SUM(H586:K586)</f>
        <v>934.83334000000002</v>
      </c>
      <c r="M586" s="8"/>
      <c r="N586" s="8">
        <f>SUM(L586:M586)</f>
        <v>934.83334000000002</v>
      </c>
      <c r="O586" s="8">
        <v>825</v>
      </c>
      <c r="P586" s="8"/>
      <c r="Q586" s="8">
        <f t="shared" ref="Q586" si="462">SUM(O586:P586)</f>
        <v>825</v>
      </c>
      <c r="R586" s="8"/>
      <c r="S586" s="8">
        <f t="shared" ref="S586" si="463">SUM(Q586:R586)</f>
        <v>825</v>
      </c>
      <c r="T586" s="8"/>
      <c r="U586" s="8">
        <f>SUM(S586:T586)</f>
        <v>825</v>
      </c>
      <c r="V586" s="8">
        <v>825</v>
      </c>
      <c r="W586" s="8"/>
      <c r="X586" s="8">
        <f t="shared" ref="X586" si="464">SUM(V586:W586)</f>
        <v>825</v>
      </c>
      <c r="Y586" s="8"/>
      <c r="Z586" s="8">
        <f t="shared" ref="Z586" si="465">SUM(X586:Y586)</f>
        <v>825</v>
      </c>
      <c r="AA586" s="82"/>
    </row>
    <row r="587" spans="1:27" ht="31.5" hidden="1" outlineLevel="4" x14ac:dyDescent="0.2">
      <c r="A587" s="5" t="s">
        <v>362</v>
      </c>
      <c r="B587" s="5" t="s">
        <v>15</v>
      </c>
      <c r="C587" s="5" t="s">
        <v>374</v>
      </c>
      <c r="D587" s="5"/>
      <c r="E587" s="23" t="s">
        <v>375</v>
      </c>
      <c r="F587" s="4">
        <f>F588+F590+F592</f>
        <v>34357.1</v>
      </c>
      <c r="G587" s="4">
        <f t="shared" ref="G587:Z587" si="466">G588+G590+G592</f>
        <v>-9002.3207199999997</v>
      </c>
      <c r="H587" s="4">
        <f t="shared" si="466"/>
        <v>25354.779279999999</v>
      </c>
      <c r="I587" s="4">
        <f t="shared" si="466"/>
        <v>-0.01</v>
      </c>
      <c r="J587" s="4">
        <f t="shared" si="466"/>
        <v>0</v>
      </c>
      <c r="K587" s="4">
        <f t="shared" si="466"/>
        <v>0</v>
      </c>
      <c r="L587" s="4">
        <f t="shared" si="466"/>
        <v>25354.76928</v>
      </c>
      <c r="M587" s="4">
        <f t="shared" si="466"/>
        <v>0</v>
      </c>
      <c r="N587" s="4">
        <f t="shared" si="466"/>
        <v>25354.76928</v>
      </c>
      <c r="O587" s="4">
        <f t="shared" si="466"/>
        <v>570</v>
      </c>
      <c r="P587" s="4">
        <f t="shared" si="466"/>
        <v>0</v>
      </c>
      <c r="Q587" s="4">
        <f t="shared" si="466"/>
        <v>570</v>
      </c>
      <c r="R587" s="4">
        <f t="shared" si="466"/>
        <v>0</v>
      </c>
      <c r="S587" s="4">
        <f t="shared" si="466"/>
        <v>570</v>
      </c>
      <c r="T587" s="4">
        <f t="shared" si="466"/>
        <v>0</v>
      </c>
      <c r="U587" s="4">
        <f t="shared" si="466"/>
        <v>570</v>
      </c>
      <c r="V587" s="4">
        <f t="shared" si="466"/>
        <v>570</v>
      </c>
      <c r="W587" s="4">
        <f t="shared" si="466"/>
        <v>0</v>
      </c>
      <c r="X587" s="4">
        <f t="shared" si="466"/>
        <v>570</v>
      </c>
      <c r="Y587" s="4">
        <f t="shared" si="466"/>
        <v>0</v>
      </c>
      <c r="Z587" s="4">
        <f t="shared" si="466"/>
        <v>570</v>
      </c>
      <c r="AA587" s="82"/>
    </row>
    <row r="588" spans="1:27" ht="15.75" hidden="1" outlineLevel="5" x14ac:dyDescent="0.2">
      <c r="A588" s="5" t="s">
        <v>362</v>
      </c>
      <c r="B588" s="5" t="s">
        <v>15</v>
      </c>
      <c r="C588" s="5" t="s">
        <v>376</v>
      </c>
      <c r="D588" s="5"/>
      <c r="E588" s="23" t="s">
        <v>377</v>
      </c>
      <c r="F588" s="4">
        <f>F589</f>
        <v>570</v>
      </c>
      <c r="G588" s="4">
        <f t="shared" ref="G588:Z588" si="467">G589</f>
        <v>0</v>
      </c>
      <c r="H588" s="4">
        <f t="shared" si="467"/>
        <v>570</v>
      </c>
      <c r="I588" s="4">
        <f t="shared" si="467"/>
        <v>0</v>
      </c>
      <c r="J588" s="4">
        <f t="shared" si="467"/>
        <v>0</v>
      </c>
      <c r="K588" s="4">
        <f t="shared" si="467"/>
        <v>0</v>
      </c>
      <c r="L588" s="4">
        <f t="shared" si="467"/>
        <v>570</v>
      </c>
      <c r="M588" s="4">
        <f t="shared" si="467"/>
        <v>0</v>
      </c>
      <c r="N588" s="4">
        <f t="shared" si="467"/>
        <v>570</v>
      </c>
      <c r="O588" s="4">
        <f t="shared" si="467"/>
        <v>570</v>
      </c>
      <c r="P588" s="4">
        <f t="shared" si="467"/>
        <v>0</v>
      </c>
      <c r="Q588" s="4">
        <f t="shared" si="467"/>
        <v>570</v>
      </c>
      <c r="R588" s="4">
        <f t="shared" si="467"/>
        <v>0</v>
      </c>
      <c r="S588" s="4">
        <f t="shared" si="467"/>
        <v>570</v>
      </c>
      <c r="T588" s="4">
        <f t="shared" si="467"/>
        <v>0</v>
      </c>
      <c r="U588" s="4">
        <f t="shared" si="467"/>
        <v>570</v>
      </c>
      <c r="V588" s="4">
        <f t="shared" si="467"/>
        <v>570</v>
      </c>
      <c r="W588" s="4">
        <f t="shared" si="467"/>
        <v>0</v>
      </c>
      <c r="X588" s="4">
        <f t="shared" si="467"/>
        <v>570</v>
      </c>
      <c r="Y588" s="4">
        <f t="shared" si="467"/>
        <v>0</v>
      </c>
      <c r="Z588" s="4">
        <f t="shared" si="467"/>
        <v>570</v>
      </c>
      <c r="AA588" s="82"/>
    </row>
    <row r="589" spans="1:27" ht="31.5" hidden="1" outlineLevel="7" x14ac:dyDescent="0.2">
      <c r="A589" s="13" t="s">
        <v>362</v>
      </c>
      <c r="B589" s="13" t="s">
        <v>15</v>
      </c>
      <c r="C589" s="13" t="s">
        <v>376</v>
      </c>
      <c r="D589" s="13" t="s">
        <v>11</v>
      </c>
      <c r="E589" s="18" t="s">
        <v>12</v>
      </c>
      <c r="F589" s="8">
        <v>570</v>
      </c>
      <c r="G589" s="8"/>
      <c r="H589" s="8">
        <f t="shared" ref="H589" si="468">SUM(F589:G589)</f>
        <v>570</v>
      </c>
      <c r="I589" s="8"/>
      <c r="J589" s="8"/>
      <c r="K589" s="8"/>
      <c r="L589" s="8">
        <f t="shared" ref="L589" si="469">SUM(H589:K589)</f>
        <v>570</v>
      </c>
      <c r="M589" s="8"/>
      <c r="N589" s="8">
        <f>SUM(L589:M589)</f>
        <v>570</v>
      </c>
      <c r="O589" s="8">
        <v>570</v>
      </c>
      <c r="P589" s="8"/>
      <c r="Q589" s="8">
        <f t="shared" ref="Q589" si="470">SUM(O589:P589)</f>
        <v>570</v>
      </c>
      <c r="R589" s="8"/>
      <c r="S589" s="8">
        <f t="shared" ref="S589" si="471">SUM(Q589:R589)</f>
        <v>570</v>
      </c>
      <c r="T589" s="8"/>
      <c r="U589" s="8">
        <f>SUM(S589:T589)</f>
        <v>570</v>
      </c>
      <c r="V589" s="8">
        <v>570</v>
      </c>
      <c r="W589" s="8"/>
      <c r="X589" s="8">
        <f t="shared" ref="X589" si="472">SUM(V589:W589)</f>
        <v>570</v>
      </c>
      <c r="Y589" s="8"/>
      <c r="Z589" s="8">
        <f t="shared" ref="Z589" si="473">SUM(X589:Y589)</f>
        <v>570</v>
      </c>
      <c r="AA589" s="82"/>
    </row>
    <row r="590" spans="1:27" s="111" customFormat="1" ht="31.5" hidden="1" outlineLevel="5" x14ac:dyDescent="0.2">
      <c r="A590" s="110" t="s">
        <v>362</v>
      </c>
      <c r="B590" s="110" t="s">
        <v>15</v>
      </c>
      <c r="C590" s="110" t="s">
        <v>378</v>
      </c>
      <c r="D590" s="110"/>
      <c r="E590" s="53" t="s">
        <v>556</v>
      </c>
      <c r="F590" s="54">
        <f>F591</f>
        <v>5068.1000000000004</v>
      </c>
      <c r="G590" s="54">
        <f t="shared" ref="G590:P592" si="474">G591</f>
        <v>-1350.3481099999999</v>
      </c>
      <c r="H590" s="54">
        <f t="shared" si="474"/>
        <v>3717.7518900000005</v>
      </c>
      <c r="I590" s="54">
        <f t="shared" si="474"/>
        <v>0</v>
      </c>
      <c r="J590" s="54">
        <f t="shared" si="474"/>
        <v>0</v>
      </c>
      <c r="K590" s="54">
        <f t="shared" si="474"/>
        <v>0</v>
      </c>
      <c r="L590" s="54">
        <f t="shared" si="474"/>
        <v>3717.7518900000005</v>
      </c>
      <c r="M590" s="54">
        <f t="shared" si="474"/>
        <v>0</v>
      </c>
      <c r="N590" s="54">
        <f t="shared" si="474"/>
        <v>3717.7518900000005</v>
      </c>
      <c r="O590" s="54">
        <f t="shared" si="474"/>
        <v>0</v>
      </c>
      <c r="P590" s="54">
        <f t="shared" si="474"/>
        <v>0</v>
      </c>
      <c r="Q590" s="54"/>
      <c r="R590" s="54">
        <f t="shared" ref="R590:W592" si="475">R591</f>
        <v>0</v>
      </c>
      <c r="S590" s="54">
        <f t="shared" si="475"/>
        <v>0</v>
      </c>
      <c r="T590" s="54">
        <f t="shared" si="475"/>
        <v>0</v>
      </c>
      <c r="U590" s="54">
        <f t="shared" si="475"/>
        <v>0</v>
      </c>
      <c r="V590" s="54">
        <f t="shared" si="475"/>
        <v>0</v>
      </c>
      <c r="W590" s="54">
        <f t="shared" si="475"/>
        <v>0</v>
      </c>
      <c r="X590" s="54"/>
      <c r="Y590" s="54">
        <f t="shared" ref="Y590:Z590" si="476">Y591</f>
        <v>0</v>
      </c>
      <c r="Z590" s="54">
        <f t="shared" si="476"/>
        <v>0</v>
      </c>
      <c r="AA590" s="82"/>
    </row>
    <row r="591" spans="1:27" s="111" customFormat="1" ht="31.5" hidden="1" outlineLevel="7" x14ac:dyDescent="0.2">
      <c r="A591" s="112" t="s">
        <v>362</v>
      </c>
      <c r="B591" s="112" t="s">
        <v>15</v>
      </c>
      <c r="C591" s="112" t="s">
        <v>378</v>
      </c>
      <c r="D591" s="112" t="s">
        <v>11</v>
      </c>
      <c r="E591" s="55" t="s">
        <v>12</v>
      </c>
      <c r="F591" s="56">
        <v>5068.1000000000004</v>
      </c>
      <c r="G591" s="8">
        <v>-1350.3481099999999</v>
      </c>
      <c r="H591" s="49">
        <f t="shared" ref="H591" si="477">SUM(F591:G591)</f>
        <v>3717.7518900000005</v>
      </c>
      <c r="I591" s="8"/>
      <c r="J591" s="8"/>
      <c r="K591" s="8"/>
      <c r="L591" s="49">
        <f t="shared" ref="L591" si="478">SUM(H591:K591)</f>
        <v>3717.7518900000005</v>
      </c>
      <c r="M591" s="8"/>
      <c r="N591" s="49">
        <f>SUM(L591:M591)</f>
        <v>3717.7518900000005</v>
      </c>
      <c r="O591" s="56"/>
      <c r="P591" s="8"/>
      <c r="Q591" s="8"/>
      <c r="R591" s="8"/>
      <c r="S591" s="49">
        <f t="shared" ref="S591" si="479">SUM(Q591:R591)</f>
        <v>0</v>
      </c>
      <c r="T591" s="8"/>
      <c r="U591" s="49">
        <f>SUM(S591:T591)</f>
        <v>0</v>
      </c>
      <c r="V591" s="56"/>
      <c r="W591" s="8"/>
      <c r="X591" s="8"/>
      <c r="Y591" s="8"/>
      <c r="Z591" s="49">
        <f t="shared" ref="Z591" si="480">SUM(X591:Y591)</f>
        <v>0</v>
      </c>
      <c r="AA591" s="82"/>
    </row>
    <row r="592" spans="1:27" s="107" customFormat="1" ht="31.5" hidden="1" outlineLevel="5" x14ac:dyDescent="0.2">
      <c r="A592" s="47" t="s">
        <v>362</v>
      </c>
      <c r="B592" s="47" t="s">
        <v>15</v>
      </c>
      <c r="C592" s="47" t="s">
        <v>378</v>
      </c>
      <c r="D592" s="47"/>
      <c r="E592" s="45" t="s">
        <v>589</v>
      </c>
      <c r="F592" s="20">
        <f>F593</f>
        <v>28719</v>
      </c>
      <c r="G592" s="20">
        <f t="shared" ref="G592:N592" si="481">G593</f>
        <v>-7651.9726099999998</v>
      </c>
      <c r="H592" s="20">
        <f t="shared" si="481"/>
        <v>21067.027389999999</v>
      </c>
      <c r="I592" s="20">
        <f t="shared" si="481"/>
        <v>-0.01</v>
      </c>
      <c r="J592" s="20">
        <f t="shared" si="481"/>
        <v>0</v>
      </c>
      <c r="K592" s="20">
        <f t="shared" si="481"/>
        <v>0</v>
      </c>
      <c r="L592" s="20">
        <f t="shared" si="481"/>
        <v>21067.017390000001</v>
      </c>
      <c r="M592" s="20">
        <f t="shared" si="481"/>
        <v>0</v>
      </c>
      <c r="N592" s="20">
        <f t="shared" si="481"/>
        <v>21067.017390000001</v>
      </c>
      <c r="O592" s="20">
        <f t="shared" si="474"/>
        <v>0</v>
      </c>
      <c r="P592" s="20">
        <f t="shared" si="474"/>
        <v>0</v>
      </c>
      <c r="Q592" s="20"/>
      <c r="R592" s="20">
        <f t="shared" ref="R592:U592" si="482">R593</f>
        <v>0</v>
      </c>
      <c r="S592" s="20">
        <f t="shared" si="482"/>
        <v>0</v>
      </c>
      <c r="T592" s="20">
        <f t="shared" si="482"/>
        <v>0</v>
      </c>
      <c r="U592" s="20">
        <f t="shared" si="482"/>
        <v>0</v>
      </c>
      <c r="V592" s="20">
        <f t="shared" si="475"/>
        <v>0</v>
      </c>
      <c r="W592" s="20">
        <f t="shared" si="475"/>
        <v>0</v>
      </c>
      <c r="X592" s="20"/>
      <c r="Y592" s="20">
        <f t="shared" ref="Y592:Z592" si="483">Y593</f>
        <v>0</v>
      </c>
      <c r="Z592" s="20">
        <f t="shared" si="483"/>
        <v>0</v>
      </c>
      <c r="AA592" s="82"/>
    </row>
    <row r="593" spans="1:27" s="107" customFormat="1" ht="31.5" hidden="1" outlineLevel="7" x14ac:dyDescent="0.2">
      <c r="A593" s="46" t="s">
        <v>362</v>
      </c>
      <c r="B593" s="46" t="s">
        <v>15</v>
      </c>
      <c r="C593" s="46" t="s">
        <v>378</v>
      </c>
      <c r="D593" s="46" t="s">
        <v>11</v>
      </c>
      <c r="E593" s="50" t="s">
        <v>12</v>
      </c>
      <c r="F593" s="7">
        <v>28719</v>
      </c>
      <c r="G593" s="7">
        <v>-7651.9726099999998</v>
      </c>
      <c r="H593" s="118">
        <f t="shared" ref="H593" si="484">SUM(F593:G593)</f>
        <v>21067.027389999999</v>
      </c>
      <c r="I593" s="7">
        <v>-0.01</v>
      </c>
      <c r="J593" s="7"/>
      <c r="K593" s="7"/>
      <c r="L593" s="118">
        <f t="shared" ref="L593" si="485">SUM(H593:K593)</f>
        <v>21067.017390000001</v>
      </c>
      <c r="M593" s="7"/>
      <c r="N593" s="118">
        <f>SUM(L593:M593)</f>
        <v>21067.017390000001</v>
      </c>
      <c r="O593" s="7"/>
      <c r="P593" s="7"/>
      <c r="Q593" s="7"/>
      <c r="R593" s="7"/>
      <c r="S593" s="118">
        <f t="shared" ref="S593" si="486">SUM(Q593:R593)</f>
        <v>0</v>
      </c>
      <c r="T593" s="7"/>
      <c r="U593" s="118">
        <f>SUM(S593:T593)</f>
        <v>0</v>
      </c>
      <c r="V593" s="7"/>
      <c r="W593" s="7"/>
      <c r="X593" s="7"/>
      <c r="Y593" s="7"/>
      <c r="Z593" s="118">
        <f t="shared" ref="Z593" si="487">SUM(X593:Y593)</f>
        <v>0</v>
      </c>
      <c r="AA593" s="82"/>
    </row>
    <row r="594" spans="1:27" ht="31.5" hidden="1" outlineLevel="3" x14ac:dyDescent="0.2">
      <c r="A594" s="5" t="s">
        <v>362</v>
      </c>
      <c r="B594" s="5" t="s">
        <v>15</v>
      </c>
      <c r="C594" s="5" t="s">
        <v>364</v>
      </c>
      <c r="D594" s="5"/>
      <c r="E594" s="23" t="s">
        <v>365</v>
      </c>
      <c r="F594" s="4">
        <f t="shared" ref="F594:Z596" si="488">F595</f>
        <v>6210.2</v>
      </c>
      <c r="G594" s="4">
        <f t="shared" si="488"/>
        <v>0</v>
      </c>
      <c r="H594" s="4">
        <f t="shared" si="488"/>
        <v>6210.2</v>
      </c>
      <c r="I594" s="4">
        <f t="shared" si="488"/>
        <v>0</v>
      </c>
      <c r="J594" s="4">
        <f t="shared" si="488"/>
        <v>202.40391</v>
      </c>
      <c r="K594" s="4">
        <f t="shared" si="488"/>
        <v>0</v>
      </c>
      <c r="L594" s="4">
        <f t="shared" si="488"/>
        <v>6412.6039099999998</v>
      </c>
      <c r="M594" s="4">
        <f t="shared" si="488"/>
        <v>0</v>
      </c>
      <c r="N594" s="4">
        <f t="shared" si="488"/>
        <v>6412.6039099999998</v>
      </c>
      <c r="O594" s="4">
        <f t="shared" si="488"/>
        <v>5600</v>
      </c>
      <c r="P594" s="4">
        <f t="shared" si="488"/>
        <v>0</v>
      </c>
      <c r="Q594" s="4">
        <f t="shared" si="488"/>
        <v>5600</v>
      </c>
      <c r="R594" s="4">
        <f t="shared" si="488"/>
        <v>0</v>
      </c>
      <c r="S594" s="4">
        <f t="shared" si="488"/>
        <v>5600</v>
      </c>
      <c r="T594" s="4">
        <f t="shared" si="488"/>
        <v>0</v>
      </c>
      <c r="U594" s="4">
        <f t="shared" si="488"/>
        <v>5600</v>
      </c>
      <c r="V594" s="4">
        <f t="shared" si="488"/>
        <v>5600</v>
      </c>
      <c r="W594" s="4">
        <f t="shared" si="488"/>
        <v>0</v>
      </c>
      <c r="X594" s="4">
        <f t="shared" si="488"/>
        <v>5600</v>
      </c>
      <c r="Y594" s="4">
        <f t="shared" si="488"/>
        <v>0</v>
      </c>
      <c r="Z594" s="4">
        <f t="shared" si="488"/>
        <v>5600</v>
      </c>
      <c r="AA594" s="82"/>
    </row>
    <row r="595" spans="1:27" ht="31.5" hidden="1" outlineLevel="4" x14ac:dyDescent="0.2">
      <c r="A595" s="5" t="s">
        <v>362</v>
      </c>
      <c r="B595" s="5" t="s">
        <v>15</v>
      </c>
      <c r="C595" s="5" t="s">
        <v>366</v>
      </c>
      <c r="D595" s="5"/>
      <c r="E595" s="23" t="s">
        <v>57</v>
      </c>
      <c r="F595" s="4">
        <f t="shared" si="488"/>
        <v>6210.2</v>
      </c>
      <c r="G595" s="4">
        <f t="shared" si="488"/>
        <v>0</v>
      </c>
      <c r="H595" s="4">
        <f t="shared" si="488"/>
        <v>6210.2</v>
      </c>
      <c r="I595" s="4">
        <f t="shared" si="488"/>
        <v>0</v>
      </c>
      <c r="J595" s="4">
        <f t="shared" si="488"/>
        <v>202.40391</v>
      </c>
      <c r="K595" s="4">
        <f t="shared" si="488"/>
        <v>0</v>
      </c>
      <c r="L595" s="4">
        <f t="shared" si="488"/>
        <v>6412.6039099999998</v>
      </c>
      <c r="M595" s="4">
        <f t="shared" si="488"/>
        <v>0</v>
      </c>
      <c r="N595" s="4">
        <f t="shared" si="488"/>
        <v>6412.6039099999998</v>
      </c>
      <c r="O595" s="4">
        <f t="shared" si="488"/>
        <v>5600</v>
      </c>
      <c r="P595" s="4">
        <f t="shared" si="488"/>
        <v>0</v>
      </c>
      <c r="Q595" s="4">
        <f t="shared" si="488"/>
        <v>5600</v>
      </c>
      <c r="R595" s="4">
        <f t="shared" si="488"/>
        <v>0</v>
      </c>
      <c r="S595" s="4">
        <f t="shared" si="488"/>
        <v>5600</v>
      </c>
      <c r="T595" s="4">
        <f t="shared" si="488"/>
        <v>0</v>
      </c>
      <c r="U595" s="4">
        <f t="shared" si="488"/>
        <v>5600</v>
      </c>
      <c r="V595" s="4">
        <f t="shared" si="488"/>
        <v>5600</v>
      </c>
      <c r="W595" s="4">
        <f t="shared" si="488"/>
        <v>0</v>
      </c>
      <c r="X595" s="4">
        <f t="shared" si="488"/>
        <v>5600</v>
      </c>
      <c r="Y595" s="4">
        <f t="shared" si="488"/>
        <v>0</v>
      </c>
      <c r="Z595" s="4">
        <f t="shared" si="488"/>
        <v>5600</v>
      </c>
      <c r="AA595" s="82"/>
    </row>
    <row r="596" spans="1:27" ht="15.75" hidden="1" outlineLevel="5" x14ac:dyDescent="0.2">
      <c r="A596" s="5" t="s">
        <v>362</v>
      </c>
      <c r="B596" s="5" t="s">
        <v>15</v>
      </c>
      <c r="C596" s="5" t="s">
        <v>379</v>
      </c>
      <c r="D596" s="5"/>
      <c r="E596" s="23" t="s">
        <v>380</v>
      </c>
      <c r="F596" s="4">
        <f t="shared" si="488"/>
        <v>6210.2</v>
      </c>
      <c r="G596" s="4">
        <f t="shared" si="488"/>
        <v>0</v>
      </c>
      <c r="H596" s="4">
        <f t="shared" si="488"/>
        <v>6210.2</v>
      </c>
      <c r="I596" s="4">
        <f t="shared" si="488"/>
        <v>0</v>
      </c>
      <c r="J596" s="4">
        <f t="shared" si="488"/>
        <v>202.40391</v>
      </c>
      <c r="K596" s="4">
        <f t="shared" si="488"/>
        <v>0</v>
      </c>
      <c r="L596" s="4">
        <f t="shared" si="488"/>
        <v>6412.6039099999998</v>
      </c>
      <c r="M596" s="4">
        <f t="shared" si="488"/>
        <v>0</v>
      </c>
      <c r="N596" s="4">
        <f t="shared" si="488"/>
        <v>6412.6039099999998</v>
      </c>
      <c r="O596" s="4">
        <f t="shared" si="488"/>
        <v>5600</v>
      </c>
      <c r="P596" s="4">
        <f t="shared" si="488"/>
        <v>0</v>
      </c>
      <c r="Q596" s="4">
        <f t="shared" si="488"/>
        <v>5600</v>
      </c>
      <c r="R596" s="4">
        <f t="shared" si="488"/>
        <v>0</v>
      </c>
      <c r="S596" s="4">
        <f t="shared" si="488"/>
        <v>5600</v>
      </c>
      <c r="T596" s="4">
        <f t="shared" si="488"/>
        <v>0</v>
      </c>
      <c r="U596" s="4">
        <f t="shared" si="488"/>
        <v>5600</v>
      </c>
      <c r="V596" s="4">
        <f t="shared" si="488"/>
        <v>5600</v>
      </c>
      <c r="W596" s="4">
        <f t="shared" si="488"/>
        <v>0</v>
      </c>
      <c r="X596" s="4">
        <f t="shared" si="488"/>
        <v>5600</v>
      </c>
      <c r="Y596" s="4">
        <f t="shared" si="488"/>
        <v>0</v>
      </c>
      <c r="Z596" s="4">
        <f t="shared" si="488"/>
        <v>5600</v>
      </c>
      <c r="AA596" s="82"/>
    </row>
    <row r="597" spans="1:27" ht="31.5" hidden="1" outlineLevel="7" x14ac:dyDescent="0.2">
      <c r="A597" s="13" t="s">
        <v>362</v>
      </c>
      <c r="B597" s="13" t="s">
        <v>15</v>
      </c>
      <c r="C597" s="13" t="s">
        <v>379</v>
      </c>
      <c r="D597" s="13" t="s">
        <v>11</v>
      </c>
      <c r="E597" s="18" t="s">
        <v>12</v>
      </c>
      <c r="F597" s="8">
        <v>6210.2</v>
      </c>
      <c r="G597" s="8"/>
      <c r="H597" s="8">
        <f t="shared" ref="H597" si="489">SUM(F597:G597)</f>
        <v>6210.2</v>
      </c>
      <c r="I597" s="8"/>
      <c r="J597" s="8">
        <v>202.40391</v>
      </c>
      <c r="K597" s="8"/>
      <c r="L597" s="8">
        <f t="shared" ref="L597" si="490">SUM(H597:K597)</f>
        <v>6412.6039099999998</v>
      </c>
      <c r="M597" s="8"/>
      <c r="N597" s="8">
        <f>SUM(L597:M597)</f>
        <v>6412.6039099999998</v>
      </c>
      <c r="O597" s="8">
        <v>5600</v>
      </c>
      <c r="P597" s="8"/>
      <c r="Q597" s="8">
        <f t="shared" ref="Q597" si="491">SUM(O597:P597)</f>
        <v>5600</v>
      </c>
      <c r="R597" s="8"/>
      <c r="S597" s="8">
        <f t="shared" ref="S597" si="492">SUM(Q597:R597)</f>
        <v>5600</v>
      </c>
      <c r="T597" s="8"/>
      <c r="U597" s="8">
        <f>SUM(S597:T597)</f>
        <v>5600</v>
      </c>
      <c r="V597" s="8">
        <v>5600</v>
      </c>
      <c r="W597" s="8"/>
      <c r="X597" s="8">
        <f t="shared" ref="X597" si="493">SUM(V597:W597)</f>
        <v>5600</v>
      </c>
      <c r="Y597" s="8"/>
      <c r="Z597" s="8">
        <f t="shared" ref="Z597" si="494">SUM(X597:Y597)</f>
        <v>5600</v>
      </c>
      <c r="AA597" s="82"/>
    </row>
    <row r="598" spans="1:27" ht="31.5" hidden="1" outlineLevel="7" x14ac:dyDescent="0.2">
      <c r="A598" s="5" t="s">
        <v>362</v>
      </c>
      <c r="B598" s="5" t="s">
        <v>15</v>
      </c>
      <c r="C598" s="5" t="s">
        <v>52</v>
      </c>
      <c r="D598" s="5"/>
      <c r="E598" s="23" t="s">
        <v>53</v>
      </c>
      <c r="F598" s="4">
        <f t="shared" ref="F598:Z601" si="495">F599</f>
        <v>98.8</v>
      </c>
      <c r="G598" s="4">
        <f t="shared" si="495"/>
        <v>0</v>
      </c>
      <c r="H598" s="4">
        <f t="shared" si="495"/>
        <v>98.8</v>
      </c>
      <c r="I598" s="4">
        <f t="shared" si="495"/>
        <v>0</v>
      </c>
      <c r="J598" s="4">
        <f t="shared" si="495"/>
        <v>0</v>
      </c>
      <c r="K598" s="4">
        <f t="shared" si="495"/>
        <v>0</v>
      </c>
      <c r="L598" s="4">
        <f t="shared" si="495"/>
        <v>98.8</v>
      </c>
      <c r="M598" s="4">
        <f t="shared" si="495"/>
        <v>0</v>
      </c>
      <c r="N598" s="4">
        <f t="shared" si="495"/>
        <v>98.8</v>
      </c>
      <c r="O598" s="4">
        <f t="shared" si="495"/>
        <v>98.8</v>
      </c>
      <c r="P598" s="4">
        <f t="shared" si="495"/>
        <v>0</v>
      </c>
      <c r="Q598" s="4">
        <f t="shared" si="495"/>
        <v>98.8</v>
      </c>
      <c r="R598" s="4">
        <f t="shared" si="495"/>
        <v>0</v>
      </c>
      <c r="S598" s="4">
        <f t="shared" si="495"/>
        <v>98.8</v>
      </c>
      <c r="T598" s="4">
        <f t="shared" si="495"/>
        <v>0</v>
      </c>
      <c r="U598" s="4">
        <f t="shared" si="495"/>
        <v>98.8</v>
      </c>
      <c r="V598" s="4">
        <f t="shared" si="495"/>
        <v>98.8</v>
      </c>
      <c r="W598" s="4">
        <f t="shared" si="495"/>
        <v>0</v>
      </c>
      <c r="X598" s="4">
        <f t="shared" si="495"/>
        <v>98.8</v>
      </c>
      <c r="Y598" s="4">
        <f t="shared" si="495"/>
        <v>0</v>
      </c>
      <c r="Z598" s="4">
        <f t="shared" si="495"/>
        <v>98.8</v>
      </c>
      <c r="AA598" s="82"/>
    </row>
    <row r="599" spans="1:27" ht="31.5" hidden="1" outlineLevel="7" x14ac:dyDescent="0.2">
      <c r="A599" s="5" t="s">
        <v>362</v>
      </c>
      <c r="B599" s="5" t="s">
        <v>15</v>
      </c>
      <c r="C599" s="5" t="s">
        <v>98</v>
      </c>
      <c r="D599" s="5"/>
      <c r="E599" s="23" t="s">
        <v>99</v>
      </c>
      <c r="F599" s="4">
        <f t="shared" si="495"/>
        <v>98.8</v>
      </c>
      <c r="G599" s="4">
        <f t="shared" si="495"/>
        <v>0</v>
      </c>
      <c r="H599" s="4">
        <f t="shared" si="495"/>
        <v>98.8</v>
      </c>
      <c r="I599" s="4">
        <f t="shared" si="495"/>
        <v>0</v>
      </c>
      <c r="J599" s="4">
        <f t="shared" si="495"/>
        <v>0</v>
      </c>
      <c r="K599" s="4">
        <f t="shared" si="495"/>
        <v>0</v>
      </c>
      <c r="L599" s="4">
        <f t="shared" si="495"/>
        <v>98.8</v>
      </c>
      <c r="M599" s="4">
        <f t="shared" si="495"/>
        <v>0</v>
      </c>
      <c r="N599" s="4">
        <f t="shared" si="495"/>
        <v>98.8</v>
      </c>
      <c r="O599" s="4">
        <f t="shared" si="495"/>
        <v>98.8</v>
      </c>
      <c r="P599" s="4">
        <f t="shared" si="495"/>
        <v>0</v>
      </c>
      <c r="Q599" s="4">
        <f t="shared" si="495"/>
        <v>98.8</v>
      </c>
      <c r="R599" s="4">
        <f t="shared" si="495"/>
        <v>0</v>
      </c>
      <c r="S599" s="4">
        <f t="shared" si="495"/>
        <v>98.8</v>
      </c>
      <c r="T599" s="4">
        <f t="shared" si="495"/>
        <v>0</v>
      </c>
      <c r="U599" s="4">
        <f t="shared" si="495"/>
        <v>98.8</v>
      </c>
      <c r="V599" s="4">
        <f t="shared" si="495"/>
        <v>98.8</v>
      </c>
      <c r="W599" s="4">
        <f t="shared" si="495"/>
        <v>0</v>
      </c>
      <c r="X599" s="4">
        <f t="shared" si="495"/>
        <v>98.8</v>
      </c>
      <c r="Y599" s="4">
        <f t="shared" si="495"/>
        <v>0</v>
      </c>
      <c r="Z599" s="4">
        <f t="shared" si="495"/>
        <v>98.8</v>
      </c>
      <c r="AA599" s="82"/>
    </row>
    <row r="600" spans="1:27" ht="47.25" hidden="1" outlineLevel="7" x14ac:dyDescent="0.2">
      <c r="A600" s="5" t="s">
        <v>362</v>
      </c>
      <c r="B600" s="5" t="s">
        <v>15</v>
      </c>
      <c r="C600" s="5" t="s">
        <v>100</v>
      </c>
      <c r="D600" s="5"/>
      <c r="E600" s="23" t="s">
        <v>101</v>
      </c>
      <c r="F600" s="4">
        <f t="shared" si="495"/>
        <v>98.8</v>
      </c>
      <c r="G600" s="4">
        <f t="shared" si="495"/>
        <v>0</v>
      </c>
      <c r="H600" s="4">
        <f t="shared" si="495"/>
        <v>98.8</v>
      </c>
      <c r="I600" s="4">
        <f t="shared" si="495"/>
        <v>0</v>
      </c>
      <c r="J600" s="4">
        <f t="shared" si="495"/>
        <v>0</v>
      </c>
      <c r="K600" s="4">
        <f t="shared" si="495"/>
        <v>0</v>
      </c>
      <c r="L600" s="4">
        <f t="shared" si="495"/>
        <v>98.8</v>
      </c>
      <c r="M600" s="4">
        <f t="shared" si="495"/>
        <v>0</v>
      </c>
      <c r="N600" s="4">
        <f t="shared" si="495"/>
        <v>98.8</v>
      </c>
      <c r="O600" s="4">
        <f t="shared" si="495"/>
        <v>98.8</v>
      </c>
      <c r="P600" s="4">
        <f t="shared" si="495"/>
        <v>0</v>
      </c>
      <c r="Q600" s="4">
        <f t="shared" si="495"/>
        <v>98.8</v>
      </c>
      <c r="R600" s="4">
        <f t="shared" si="495"/>
        <v>0</v>
      </c>
      <c r="S600" s="4">
        <f t="shared" si="495"/>
        <v>98.8</v>
      </c>
      <c r="T600" s="4">
        <f t="shared" si="495"/>
        <v>0</v>
      </c>
      <c r="U600" s="4">
        <f t="shared" si="495"/>
        <v>98.8</v>
      </c>
      <c r="V600" s="4">
        <f t="shared" si="495"/>
        <v>98.8</v>
      </c>
      <c r="W600" s="4">
        <f t="shared" si="495"/>
        <v>0</v>
      </c>
      <c r="X600" s="4">
        <f t="shared" si="495"/>
        <v>98.8</v>
      </c>
      <c r="Y600" s="4">
        <f t="shared" si="495"/>
        <v>0</v>
      </c>
      <c r="Z600" s="4">
        <f t="shared" si="495"/>
        <v>98.8</v>
      </c>
      <c r="AA600" s="82"/>
    </row>
    <row r="601" spans="1:27" ht="15.75" hidden="1" outlineLevel="7" x14ac:dyDescent="0.2">
      <c r="A601" s="5" t="s">
        <v>362</v>
      </c>
      <c r="B601" s="5" t="s">
        <v>15</v>
      </c>
      <c r="C601" s="5" t="s">
        <v>102</v>
      </c>
      <c r="D601" s="5"/>
      <c r="E601" s="23" t="s">
        <v>103</v>
      </c>
      <c r="F601" s="4">
        <f>F602</f>
        <v>98.8</v>
      </c>
      <c r="G601" s="4">
        <f t="shared" si="495"/>
        <v>0</v>
      </c>
      <c r="H601" s="4">
        <f t="shared" si="495"/>
        <v>98.8</v>
      </c>
      <c r="I601" s="4">
        <f t="shared" si="495"/>
        <v>0</v>
      </c>
      <c r="J601" s="4">
        <f t="shared" si="495"/>
        <v>0</v>
      </c>
      <c r="K601" s="4">
        <f t="shared" si="495"/>
        <v>0</v>
      </c>
      <c r="L601" s="4">
        <f t="shared" si="495"/>
        <v>98.8</v>
      </c>
      <c r="M601" s="4">
        <f t="shared" si="495"/>
        <v>0</v>
      </c>
      <c r="N601" s="4">
        <f t="shared" si="495"/>
        <v>98.8</v>
      </c>
      <c r="O601" s="4">
        <f t="shared" si="495"/>
        <v>98.8</v>
      </c>
      <c r="P601" s="4">
        <f t="shared" si="495"/>
        <v>0</v>
      </c>
      <c r="Q601" s="4">
        <f t="shared" si="495"/>
        <v>98.8</v>
      </c>
      <c r="R601" s="4">
        <f t="shared" si="495"/>
        <v>0</v>
      </c>
      <c r="S601" s="4">
        <f t="shared" si="495"/>
        <v>98.8</v>
      </c>
      <c r="T601" s="4">
        <f t="shared" si="495"/>
        <v>0</v>
      </c>
      <c r="U601" s="4">
        <f t="shared" si="495"/>
        <v>98.8</v>
      </c>
      <c r="V601" s="4">
        <f t="shared" si="495"/>
        <v>98.8</v>
      </c>
      <c r="W601" s="4">
        <f t="shared" si="495"/>
        <v>0</v>
      </c>
      <c r="X601" s="4">
        <f t="shared" si="495"/>
        <v>98.8</v>
      </c>
      <c r="Y601" s="4">
        <f t="shared" si="495"/>
        <v>0</v>
      </c>
      <c r="Z601" s="4">
        <f t="shared" si="495"/>
        <v>98.8</v>
      </c>
      <c r="AA601" s="82"/>
    </row>
    <row r="602" spans="1:27" ht="31.5" hidden="1" outlineLevel="7" x14ac:dyDescent="0.2">
      <c r="A602" s="13" t="s">
        <v>362</v>
      </c>
      <c r="B602" s="13" t="s">
        <v>15</v>
      </c>
      <c r="C602" s="13" t="s">
        <v>102</v>
      </c>
      <c r="D602" s="13" t="s">
        <v>11</v>
      </c>
      <c r="E602" s="18" t="s">
        <v>12</v>
      </c>
      <c r="F602" s="8">
        <v>98.8</v>
      </c>
      <c r="G602" s="8"/>
      <c r="H602" s="8">
        <f t="shared" ref="H602" si="496">SUM(F602:G602)</f>
        <v>98.8</v>
      </c>
      <c r="I602" s="8"/>
      <c r="J602" s="8"/>
      <c r="K602" s="8"/>
      <c r="L602" s="8">
        <f t="shared" ref="L602" si="497">SUM(H602:K602)</f>
        <v>98.8</v>
      </c>
      <c r="M602" s="8"/>
      <c r="N602" s="8">
        <f>SUM(L602:M602)</f>
        <v>98.8</v>
      </c>
      <c r="O602" s="8">
        <v>98.8</v>
      </c>
      <c r="P602" s="8"/>
      <c r="Q602" s="8">
        <f t="shared" ref="Q602" si="498">SUM(O602:P602)</f>
        <v>98.8</v>
      </c>
      <c r="R602" s="8"/>
      <c r="S602" s="8">
        <f t="shared" ref="S602" si="499">SUM(Q602:R602)</f>
        <v>98.8</v>
      </c>
      <c r="T602" s="8"/>
      <c r="U602" s="8">
        <f>SUM(S602:T602)</f>
        <v>98.8</v>
      </c>
      <c r="V602" s="8">
        <v>98.8</v>
      </c>
      <c r="W602" s="8"/>
      <c r="X602" s="8">
        <f t="shared" ref="X602" si="500">SUM(V602:W602)</f>
        <v>98.8</v>
      </c>
      <c r="Y602" s="8"/>
      <c r="Z602" s="8">
        <f t="shared" ref="Z602" si="501">SUM(X602:Y602)</f>
        <v>98.8</v>
      </c>
      <c r="AA602" s="82"/>
    </row>
    <row r="603" spans="1:27" ht="15.75" hidden="1" outlineLevel="7" x14ac:dyDescent="0.2">
      <c r="A603" s="5" t="s">
        <v>362</v>
      </c>
      <c r="B603" s="5" t="s">
        <v>559</v>
      </c>
      <c r="C603" s="13"/>
      <c r="D603" s="13"/>
      <c r="E603" s="14" t="s">
        <v>543</v>
      </c>
      <c r="F603" s="4">
        <f>F604</f>
        <v>32</v>
      </c>
      <c r="G603" s="4">
        <f t="shared" ref="G603:W608" si="502">G604</f>
        <v>0</v>
      </c>
      <c r="H603" s="4">
        <f t="shared" si="502"/>
        <v>32</v>
      </c>
      <c r="I603" s="4">
        <f t="shared" si="502"/>
        <v>0</v>
      </c>
      <c r="J603" s="4">
        <f t="shared" si="502"/>
        <v>0</v>
      </c>
      <c r="K603" s="4">
        <f t="shared" si="502"/>
        <v>0</v>
      </c>
      <c r="L603" s="4">
        <f t="shared" si="502"/>
        <v>32</v>
      </c>
      <c r="M603" s="4">
        <f t="shared" si="502"/>
        <v>0</v>
      </c>
      <c r="N603" s="4">
        <f t="shared" si="502"/>
        <v>32</v>
      </c>
      <c r="O603" s="4">
        <f t="shared" si="502"/>
        <v>0</v>
      </c>
      <c r="P603" s="4">
        <f t="shared" si="502"/>
        <v>0</v>
      </c>
      <c r="Q603" s="4"/>
      <c r="R603" s="4">
        <f t="shared" ref="R603:U603" si="503">R604</f>
        <v>0</v>
      </c>
      <c r="S603" s="4">
        <f t="shared" si="503"/>
        <v>0</v>
      </c>
      <c r="T603" s="4">
        <f t="shared" si="503"/>
        <v>0</v>
      </c>
      <c r="U603" s="4">
        <f t="shared" si="503"/>
        <v>0</v>
      </c>
      <c r="V603" s="4">
        <f t="shared" si="502"/>
        <v>0</v>
      </c>
      <c r="W603" s="4">
        <f t="shared" si="502"/>
        <v>0</v>
      </c>
      <c r="X603" s="4"/>
      <c r="Y603" s="4">
        <f t="shared" ref="Y603:Z603" si="504">Y604</f>
        <v>0</v>
      </c>
      <c r="Z603" s="4">
        <f t="shared" si="504"/>
        <v>0</v>
      </c>
      <c r="AA603" s="82"/>
    </row>
    <row r="604" spans="1:27" ht="31.5" hidden="1" outlineLevel="7" x14ac:dyDescent="0.2">
      <c r="A604" s="5" t="s">
        <v>362</v>
      </c>
      <c r="B604" s="5" t="s">
        <v>21</v>
      </c>
      <c r="C604" s="5"/>
      <c r="D604" s="5"/>
      <c r="E604" s="23" t="s">
        <v>22</v>
      </c>
      <c r="F604" s="4">
        <f t="shared" ref="F604:Z608" si="505">F605</f>
        <v>32</v>
      </c>
      <c r="G604" s="4">
        <f t="shared" si="505"/>
        <v>0</v>
      </c>
      <c r="H604" s="4">
        <f t="shared" si="505"/>
        <v>32</v>
      </c>
      <c r="I604" s="4">
        <f t="shared" si="505"/>
        <v>0</v>
      </c>
      <c r="J604" s="4">
        <f t="shared" si="505"/>
        <v>0</v>
      </c>
      <c r="K604" s="4">
        <f t="shared" si="505"/>
        <v>0</v>
      </c>
      <c r="L604" s="4">
        <f t="shared" si="505"/>
        <v>32</v>
      </c>
      <c r="M604" s="4">
        <f t="shared" si="505"/>
        <v>0</v>
      </c>
      <c r="N604" s="4">
        <f t="shared" si="505"/>
        <v>32</v>
      </c>
      <c r="O604" s="4">
        <f t="shared" si="502"/>
        <v>0</v>
      </c>
      <c r="P604" s="4">
        <f t="shared" si="505"/>
        <v>0</v>
      </c>
      <c r="Q604" s="4"/>
      <c r="R604" s="4">
        <f t="shared" si="505"/>
        <v>0</v>
      </c>
      <c r="S604" s="4">
        <f t="shared" si="505"/>
        <v>0</v>
      </c>
      <c r="T604" s="4">
        <f t="shared" si="505"/>
        <v>0</v>
      </c>
      <c r="U604" s="4">
        <f t="shared" si="505"/>
        <v>0</v>
      </c>
      <c r="V604" s="4">
        <f t="shared" si="502"/>
        <v>0</v>
      </c>
      <c r="W604" s="4">
        <f t="shared" si="505"/>
        <v>0</v>
      </c>
      <c r="X604" s="4"/>
      <c r="Y604" s="4">
        <f t="shared" si="505"/>
        <v>0</v>
      </c>
      <c r="Z604" s="4">
        <f t="shared" si="505"/>
        <v>0</v>
      </c>
      <c r="AA604" s="82"/>
    </row>
    <row r="605" spans="1:27" ht="31.5" hidden="1" outlineLevel="7" x14ac:dyDescent="0.2">
      <c r="A605" s="5" t="s">
        <v>362</v>
      </c>
      <c r="B605" s="5" t="s">
        <v>21</v>
      </c>
      <c r="C605" s="5" t="s">
        <v>52</v>
      </c>
      <c r="D605" s="5"/>
      <c r="E605" s="23" t="s">
        <v>53</v>
      </c>
      <c r="F605" s="4">
        <f t="shared" si="505"/>
        <v>32</v>
      </c>
      <c r="G605" s="4">
        <f t="shared" si="505"/>
        <v>0</v>
      </c>
      <c r="H605" s="4">
        <f t="shared" si="505"/>
        <v>32</v>
      </c>
      <c r="I605" s="4">
        <f t="shared" si="505"/>
        <v>0</v>
      </c>
      <c r="J605" s="4">
        <f t="shared" si="505"/>
        <v>0</v>
      </c>
      <c r="K605" s="4">
        <f t="shared" si="505"/>
        <v>0</v>
      </c>
      <c r="L605" s="4">
        <f t="shared" si="505"/>
        <v>32</v>
      </c>
      <c r="M605" s="4">
        <f t="shared" si="505"/>
        <v>0</v>
      </c>
      <c r="N605" s="4">
        <f t="shared" si="505"/>
        <v>32</v>
      </c>
      <c r="O605" s="4">
        <f t="shared" si="502"/>
        <v>0</v>
      </c>
      <c r="P605" s="4">
        <f t="shared" si="505"/>
        <v>0</v>
      </c>
      <c r="Q605" s="4"/>
      <c r="R605" s="4">
        <f t="shared" si="505"/>
        <v>0</v>
      </c>
      <c r="S605" s="4">
        <f t="shared" si="505"/>
        <v>0</v>
      </c>
      <c r="T605" s="4">
        <f t="shared" si="505"/>
        <v>0</v>
      </c>
      <c r="U605" s="4">
        <f t="shared" si="505"/>
        <v>0</v>
      </c>
      <c r="V605" s="4">
        <f t="shared" si="502"/>
        <v>0</v>
      </c>
      <c r="W605" s="4">
        <f t="shared" si="505"/>
        <v>0</v>
      </c>
      <c r="X605" s="4"/>
      <c r="Y605" s="4">
        <f t="shared" si="505"/>
        <v>0</v>
      </c>
      <c r="Z605" s="4">
        <f t="shared" si="505"/>
        <v>0</v>
      </c>
      <c r="AA605" s="82"/>
    </row>
    <row r="606" spans="1:27" ht="31.5" hidden="1" outlineLevel="7" x14ac:dyDescent="0.2">
      <c r="A606" s="5" t="s">
        <v>362</v>
      </c>
      <c r="B606" s="5" t="s">
        <v>21</v>
      </c>
      <c r="C606" s="5" t="s">
        <v>98</v>
      </c>
      <c r="D606" s="5"/>
      <c r="E606" s="23" t="s">
        <v>99</v>
      </c>
      <c r="F606" s="4">
        <f t="shared" si="505"/>
        <v>32</v>
      </c>
      <c r="G606" s="4">
        <f t="shared" si="505"/>
        <v>0</v>
      </c>
      <c r="H606" s="4">
        <f t="shared" si="505"/>
        <v>32</v>
      </c>
      <c r="I606" s="4">
        <f t="shared" si="505"/>
        <v>0</v>
      </c>
      <c r="J606" s="4">
        <f t="shared" si="505"/>
        <v>0</v>
      </c>
      <c r="K606" s="4">
        <f t="shared" si="505"/>
        <v>0</v>
      </c>
      <c r="L606" s="4">
        <f t="shared" si="505"/>
        <v>32</v>
      </c>
      <c r="M606" s="4">
        <f t="shared" si="505"/>
        <v>0</v>
      </c>
      <c r="N606" s="4">
        <f t="shared" si="505"/>
        <v>32</v>
      </c>
      <c r="O606" s="4">
        <f t="shared" si="502"/>
        <v>0</v>
      </c>
      <c r="P606" s="4">
        <f t="shared" si="505"/>
        <v>0</v>
      </c>
      <c r="Q606" s="4"/>
      <c r="R606" s="4">
        <f t="shared" si="505"/>
        <v>0</v>
      </c>
      <c r="S606" s="4">
        <f t="shared" si="505"/>
        <v>0</v>
      </c>
      <c r="T606" s="4">
        <f t="shared" si="505"/>
        <v>0</v>
      </c>
      <c r="U606" s="4">
        <f t="shared" si="505"/>
        <v>0</v>
      </c>
      <c r="V606" s="4">
        <f t="shared" si="502"/>
        <v>0</v>
      </c>
      <c r="W606" s="4">
        <f t="shared" si="505"/>
        <v>0</v>
      </c>
      <c r="X606" s="4"/>
      <c r="Y606" s="4">
        <f t="shared" si="505"/>
        <v>0</v>
      </c>
      <c r="Z606" s="4">
        <f t="shared" si="505"/>
        <v>0</v>
      </c>
      <c r="AA606" s="82"/>
    </row>
    <row r="607" spans="1:27" ht="47.25" hidden="1" outlineLevel="7" x14ac:dyDescent="0.2">
      <c r="A607" s="5" t="s">
        <v>362</v>
      </c>
      <c r="B607" s="5" t="s">
        <v>21</v>
      </c>
      <c r="C607" s="5" t="s">
        <v>100</v>
      </c>
      <c r="D607" s="5"/>
      <c r="E607" s="23" t="s">
        <v>101</v>
      </c>
      <c r="F607" s="4">
        <f t="shared" si="505"/>
        <v>32</v>
      </c>
      <c r="G607" s="4">
        <f t="shared" si="505"/>
        <v>0</v>
      </c>
      <c r="H607" s="4">
        <f t="shared" si="505"/>
        <v>32</v>
      </c>
      <c r="I607" s="4">
        <f t="shared" si="505"/>
        <v>0</v>
      </c>
      <c r="J607" s="4">
        <f t="shared" si="505"/>
        <v>0</v>
      </c>
      <c r="K607" s="4">
        <f t="shared" si="505"/>
        <v>0</v>
      </c>
      <c r="L607" s="4">
        <f t="shared" si="505"/>
        <v>32</v>
      </c>
      <c r="M607" s="4">
        <f t="shared" si="505"/>
        <v>0</v>
      </c>
      <c r="N607" s="4">
        <f t="shared" si="505"/>
        <v>32</v>
      </c>
      <c r="O607" s="4">
        <f t="shared" si="502"/>
        <v>0</v>
      </c>
      <c r="P607" s="4">
        <f t="shared" si="505"/>
        <v>0</v>
      </c>
      <c r="Q607" s="4"/>
      <c r="R607" s="4">
        <f t="shared" si="505"/>
        <v>0</v>
      </c>
      <c r="S607" s="4">
        <f t="shared" si="505"/>
        <v>0</v>
      </c>
      <c r="T607" s="4">
        <f t="shared" si="505"/>
        <v>0</v>
      </c>
      <c r="U607" s="4">
        <f t="shared" si="505"/>
        <v>0</v>
      </c>
      <c r="V607" s="4">
        <f t="shared" si="502"/>
        <v>0</v>
      </c>
      <c r="W607" s="4">
        <f t="shared" si="505"/>
        <v>0</v>
      </c>
      <c r="X607" s="4"/>
      <c r="Y607" s="4">
        <f t="shared" si="505"/>
        <v>0</v>
      </c>
      <c r="Z607" s="4">
        <f t="shared" si="505"/>
        <v>0</v>
      </c>
      <c r="AA607" s="82"/>
    </row>
    <row r="608" spans="1:27" ht="15.75" hidden="1" outlineLevel="7" x14ac:dyDescent="0.2">
      <c r="A608" s="5" t="s">
        <v>362</v>
      </c>
      <c r="B608" s="5" t="s">
        <v>21</v>
      </c>
      <c r="C608" s="5" t="s">
        <v>102</v>
      </c>
      <c r="D608" s="5"/>
      <c r="E608" s="23" t="s">
        <v>103</v>
      </c>
      <c r="F608" s="4">
        <f>F609</f>
        <v>32</v>
      </c>
      <c r="G608" s="4">
        <f t="shared" si="505"/>
        <v>0</v>
      </c>
      <c r="H608" s="4">
        <f t="shared" si="505"/>
        <v>32</v>
      </c>
      <c r="I608" s="4">
        <f t="shared" si="505"/>
        <v>0</v>
      </c>
      <c r="J608" s="4">
        <f t="shared" si="505"/>
        <v>0</v>
      </c>
      <c r="K608" s="4">
        <f t="shared" si="505"/>
        <v>0</v>
      </c>
      <c r="L608" s="4">
        <f t="shared" si="505"/>
        <v>32</v>
      </c>
      <c r="M608" s="4">
        <f t="shared" si="505"/>
        <v>0</v>
      </c>
      <c r="N608" s="4">
        <f t="shared" si="505"/>
        <v>32</v>
      </c>
      <c r="O608" s="4">
        <f t="shared" si="502"/>
        <v>0</v>
      </c>
      <c r="P608" s="4">
        <f t="shared" si="505"/>
        <v>0</v>
      </c>
      <c r="Q608" s="4"/>
      <c r="R608" s="4">
        <f t="shared" si="505"/>
        <v>0</v>
      </c>
      <c r="S608" s="4">
        <f t="shared" si="505"/>
        <v>0</v>
      </c>
      <c r="T608" s="4">
        <f t="shared" si="505"/>
        <v>0</v>
      </c>
      <c r="U608" s="4">
        <f t="shared" si="505"/>
        <v>0</v>
      </c>
      <c r="V608" s="4">
        <f t="shared" si="502"/>
        <v>0</v>
      </c>
      <c r="W608" s="4">
        <f t="shared" si="505"/>
        <v>0</v>
      </c>
      <c r="X608" s="4"/>
      <c r="Y608" s="4">
        <f t="shared" si="505"/>
        <v>0</v>
      </c>
      <c r="Z608" s="4">
        <f t="shared" si="505"/>
        <v>0</v>
      </c>
      <c r="AA608" s="82"/>
    </row>
    <row r="609" spans="1:27" ht="31.5" hidden="1" outlineLevel="7" x14ac:dyDescent="0.2">
      <c r="A609" s="13" t="s">
        <v>362</v>
      </c>
      <c r="B609" s="13" t="s">
        <v>21</v>
      </c>
      <c r="C609" s="13" t="s">
        <v>102</v>
      </c>
      <c r="D609" s="13" t="s">
        <v>11</v>
      </c>
      <c r="E609" s="18" t="s">
        <v>12</v>
      </c>
      <c r="F609" s="8">
        <v>32</v>
      </c>
      <c r="G609" s="8"/>
      <c r="H609" s="8">
        <f t="shared" ref="H609" si="506">SUM(F609:G609)</f>
        <v>32</v>
      </c>
      <c r="I609" s="8"/>
      <c r="J609" s="8"/>
      <c r="K609" s="8"/>
      <c r="L609" s="8">
        <f t="shared" ref="L609" si="507">SUM(H609:K609)</f>
        <v>32</v>
      </c>
      <c r="M609" s="8"/>
      <c r="N609" s="8">
        <f>SUM(L609:M609)</f>
        <v>32</v>
      </c>
      <c r="O609" s="8"/>
      <c r="P609" s="8"/>
      <c r="Q609" s="8"/>
      <c r="R609" s="8"/>
      <c r="S609" s="8">
        <f t="shared" ref="S609" si="508">SUM(Q609:R609)</f>
        <v>0</v>
      </c>
      <c r="T609" s="8"/>
      <c r="U609" s="8">
        <f>SUM(S609:T609)</f>
        <v>0</v>
      </c>
      <c r="V609" s="8"/>
      <c r="W609" s="8"/>
      <c r="X609" s="8"/>
      <c r="Y609" s="8"/>
      <c r="Z609" s="8">
        <f t="shared" ref="Z609" si="509">SUM(X609:Y609)</f>
        <v>0</v>
      </c>
      <c r="AA609" s="82"/>
    </row>
    <row r="610" spans="1:27" ht="15.75" hidden="1" outlineLevel="7" x14ac:dyDescent="0.2">
      <c r="A610" s="5" t="s">
        <v>362</v>
      </c>
      <c r="B610" s="5" t="s">
        <v>569</v>
      </c>
      <c r="C610" s="13"/>
      <c r="D610" s="13"/>
      <c r="E610" s="14" t="s">
        <v>553</v>
      </c>
      <c r="F610" s="4">
        <f>F611</f>
        <v>1000</v>
      </c>
      <c r="G610" s="4">
        <f t="shared" ref="G610:V611" si="510">G611</f>
        <v>0</v>
      </c>
      <c r="H610" s="4">
        <f t="shared" si="510"/>
        <v>1000</v>
      </c>
      <c r="I610" s="4">
        <f t="shared" si="510"/>
        <v>0</v>
      </c>
      <c r="J610" s="4">
        <f t="shared" si="510"/>
        <v>0</v>
      </c>
      <c r="K610" s="4">
        <f t="shared" si="510"/>
        <v>0</v>
      </c>
      <c r="L610" s="4">
        <f t="shared" si="510"/>
        <v>1000</v>
      </c>
      <c r="M610" s="4">
        <f t="shared" si="510"/>
        <v>0</v>
      </c>
      <c r="N610" s="4">
        <f t="shared" si="510"/>
        <v>1000</v>
      </c>
      <c r="O610" s="4">
        <f t="shared" si="510"/>
        <v>1000</v>
      </c>
      <c r="P610" s="4">
        <f t="shared" si="510"/>
        <v>0</v>
      </c>
      <c r="Q610" s="4">
        <f t="shared" si="510"/>
        <v>1000</v>
      </c>
      <c r="R610" s="4">
        <f t="shared" si="510"/>
        <v>0</v>
      </c>
      <c r="S610" s="4">
        <f t="shared" si="510"/>
        <v>1000</v>
      </c>
      <c r="T610" s="4">
        <f t="shared" si="510"/>
        <v>0</v>
      </c>
      <c r="U610" s="4">
        <f t="shared" si="510"/>
        <v>1000</v>
      </c>
      <c r="V610" s="4">
        <f t="shared" si="510"/>
        <v>1000</v>
      </c>
      <c r="W610" s="4">
        <f t="shared" ref="W610:Z611" si="511">W611</f>
        <v>0</v>
      </c>
      <c r="X610" s="4">
        <f t="shared" si="511"/>
        <v>1000</v>
      </c>
      <c r="Y610" s="4">
        <f t="shared" si="511"/>
        <v>0</v>
      </c>
      <c r="Z610" s="4">
        <f t="shared" si="511"/>
        <v>1000</v>
      </c>
      <c r="AA610" s="82"/>
    </row>
    <row r="611" spans="1:27" ht="15.75" hidden="1" outlineLevel="7" x14ac:dyDescent="0.2">
      <c r="A611" s="5" t="s">
        <v>362</v>
      </c>
      <c r="B611" s="5" t="s">
        <v>308</v>
      </c>
      <c r="C611" s="5"/>
      <c r="D611" s="5"/>
      <c r="E611" s="23" t="s">
        <v>309</v>
      </c>
      <c r="F611" s="4">
        <f>F612</f>
        <v>1000</v>
      </c>
      <c r="G611" s="4">
        <f t="shared" si="510"/>
        <v>0</v>
      </c>
      <c r="H611" s="4">
        <f t="shared" si="510"/>
        <v>1000</v>
      </c>
      <c r="I611" s="4">
        <f t="shared" si="510"/>
        <v>0</v>
      </c>
      <c r="J611" s="4">
        <f t="shared" si="510"/>
        <v>0</v>
      </c>
      <c r="K611" s="4">
        <f t="shared" si="510"/>
        <v>0</v>
      </c>
      <c r="L611" s="4">
        <f t="shared" si="510"/>
        <v>1000</v>
      </c>
      <c r="M611" s="4">
        <f t="shared" si="510"/>
        <v>0</v>
      </c>
      <c r="N611" s="4">
        <f t="shared" si="510"/>
        <v>1000</v>
      </c>
      <c r="O611" s="4">
        <f t="shared" si="510"/>
        <v>1000</v>
      </c>
      <c r="P611" s="4">
        <f t="shared" si="510"/>
        <v>0</v>
      </c>
      <c r="Q611" s="4">
        <f t="shared" si="510"/>
        <v>1000</v>
      </c>
      <c r="R611" s="4">
        <f t="shared" si="510"/>
        <v>0</v>
      </c>
      <c r="S611" s="4">
        <f t="shared" si="510"/>
        <v>1000</v>
      </c>
      <c r="T611" s="4">
        <f t="shared" si="510"/>
        <v>0</v>
      </c>
      <c r="U611" s="4">
        <f t="shared" si="510"/>
        <v>1000</v>
      </c>
      <c r="V611" s="4">
        <f t="shared" si="510"/>
        <v>1000</v>
      </c>
      <c r="W611" s="4">
        <f t="shared" si="511"/>
        <v>0</v>
      </c>
      <c r="X611" s="4">
        <f t="shared" si="511"/>
        <v>1000</v>
      </c>
      <c r="Y611" s="4">
        <f t="shared" si="511"/>
        <v>0</v>
      </c>
      <c r="Z611" s="4">
        <f t="shared" si="511"/>
        <v>1000</v>
      </c>
      <c r="AA611" s="82"/>
    </row>
    <row r="612" spans="1:27" ht="31.5" hidden="1" outlineLevel="2" x14ac:dyDescent="0.2">
      <c r="A612" s="5" t="s">
        <v>362</v>
      </c>
      <c r="B612" s="5" t="s">
        <v>308</v>
      </c>
      <c r="C612" s="5" t="s">
        <v>42</v>
      </c>
      <c r="D612" s="5"/>
      <c r="E612" s="23" t="s">
        <v>43</v>
      </c>
      <c r="F612" s="4">
        <f t="shared" ref="F612:Z615" si="512">F613</f>
        <v>1000</v>
      </c>
      <c r="G612" s="4">
        <f t="shared" si="512"/>
        <v>0</v>
      </c>
      <c r="H612" s="4">
        <f t="shared" si="512"/>
        <v>1000</v>
      </c>
      <c r="I612" s="4">
        <f t="shared" si="512"/>
        <v>0</v>
      </c>
      <c r="J612" s="4">
        <f t="shared" si="512"/>
        <v>0</v>
      </c>
      <c r="K612" s="4">
        <f t="shared" si="512"/>
        <v>0</v>
      </c>
      <c r="L612" s="4">
        <f t="shared" si="512"/>
        <v>1000</v>
      </c>
      <c r="M612" s="4">
        <f t="shared" si="512"/>
        <v>0</v>
      </c>
      <c r="N612" s="4">
        <f t="shared" si="512"/>
        <v>1000</v>
      </c>
      <c r="O612" s="4">
        <f t="shared" si="512"/>
        <v>1000</v>
      </c>
      <c r="P612" s="4">
        <f t="shared" si="512"/>
        <v>0</v>
      </c>
      <c r="Q612" s="4">
        <f t="shared" si="512"/>
        <v>1000</v>
      </c>
      <c r="R612" s="4">
        <f t="shared" si="512"/>
        <v>0</v>
      </c>
      <c r="S612" s="4">
        <f t="shared" si="512"/>
        <v>1000</v>
      </c>
      <c r="T612" s="4">
        <f t="shared" si="512"/>
        <v>0</v>
      </c>
      <c r="U612" s="4">
        <f t="shared" si="512"/>
        <v>1000</v>
      </c>
      <c r="V612" s="4">
        <f t="shared" si="512"/>
        <v>1000</v>
      </c>
      <c r="W612" s="4">
        <f t="shared" si="512"/>
        <v>0</v>
      </c>
      <c r="X612" s="4">
        <f t="shared" si="512"/>
        <v>1000</v>
      </c>
      <c r="Y612" s="4">
        <f t="shared" si="512"/>
        <v>0</v>
      </c>
      <c r="Z612" s="4">
        <f t="shared" si="512"/>
        <v>1000</v>
      </c>
      <c r="AA612" s="82"/>
    </row>
    <row r="613" spans="1:27" ht="47.25" hidden="1" outlineLevel="3" x14ac:dyDescent="0.2">
      <c r="A613" s="5" t="s">
        <v>362</v>
      </c>
      <c r="B613" s="5" t="s">
        <v>308</v>
      </c>
      <c r="C613" s="5" t="s">
        <v>44</v>
      </c>
      <c r="D613" s="5"/>
      <c r="E613" s="23" t="s">
        <v>45</v>
      </c>
      <c r="F613" s="4">
        <f t="shared" si="512"/>
        <v>1000</v>
      </c>
      <c r="G613" s="4">
        <f t="shared" si="512"/>
        <v>0</v>
      </c>
      <c r="H613" s="4">
        <f t="shared" si="512"/>
        <v>1000</v>
      </c>
      <c r="I613" s="4">
        <f t="shared" si="512"/>
        <v>0</v>
      </c>
      <c r="J613" s="4">
        <f t="shared" si="512"/>
        <v>0</v>
      </c>
      <c r="K613" s="4">
        <f t="shared" si="512"/>
        <v>0</v>
      </c>
      <c r="L613" s="4">
        <f t="shared" si="512"/>
        <v>1000</v>
      </c>
      <c r="M613" s="4">
        <f t="shared" si="512"/>
        <v>0</v>
      </c>
      <c r="N613" s="4">
        <f t="shared" si="512"/>
        <v>1000</v>
      </c>
      <c r="O613" s="4">
        <f t="shared" si="512"/>
        <v>1000</v>
      </c>
      <c r="P613" s="4">
        <f t="shared" si="512"/>
        <v>0</v>
      </c>
      <c r="Q613" s="4">
        <f t="shared" si="512"/>
        <v>1000</v>
      </c>
      <c r="R613" s="4">
        <f t="shared" si="512"/>
        <v>0</v>
      </c>
      <c r="S613" s="4">
        <f t="shared" si="512"/>
        <v>1000</v>
      </c>
      <c r="T613" s="4">
        <f t="shared" si="512"/>
        <v>0</v>
      </c>
      <c r="U613" s="4">
        <f t="shared" si="512"/>
        <v>1000</v>
      </c>
      <c r="V613" s="4">
        <f t="shared" si="512"/>
        <v>1000</v>
      </c>
      <c r="W613" s="4">
        <f t="shared" si="512"/>
        <v>0</v>
      </c>
      <c r="X613" s="4">
        <f t="shared" si="512"/>
        <v>1000</v>
      </c>
      <c r="Y613" s="4">
        <f t="shared" si="512"/>
        <v>0</v>
      </c>
      <c r="Z613" s="4">
        <f t="shared" si="512"/>
        <v>1000</v>
      </c>
      <c r="AA613" s="82"/>
    </row>
    <row r="614" spans="1:27" ht="31.5" hidden="1" outlineLevel="4" x14ac:dyDescent="0.2">
      <c r="A614" s="5" t="s">
        <v>362</v>
      </c>
      <c r="B614" s="5" t="s">
        <v>308</v>
      </c>
      <c r="C614" s="5" t="s">
        <v>332</v>
      </c>
      <c r="D614" s="5"/>
      <c r="E614" s="23" t="s">
        <v>333</v>
      </c>
      <c r="F614" s="4">
        <f t="shared" si="512"/>
        <v>1000</v>
      </c>
      <c r="G614" s="4">
        <f t="shared" si="512"/>
        <v>0</v>
      </c>
      <c r="H614" s="4">
        <f t="shared" si="512"/>
        <v>1000</v>
      </c>
      <c r="I614" s="4">
        <f t="shared" si="512"/>
        <v>0</v>
      </c>
      <c r="J614" s="4">
        <f t="shared" si="512"/>
        <v>0</v>
      </c>
      <c r="K614" s="4">
        <f t="shared" si="512"/>
        <v>0</v>
      </c>
      <c r="L614" s="4">
        <f t="shared" si="512"/>
        <v>1000</v>
      </c>
      <c r="M614" s="4">
        <f t="shared" si="512"/>
        <v>0</v>
      </c>
      <c r="N614" s="4">
        <f t="shared" si="512"/>
        <v>1000</v>
      </c>
      <c r="O614" s="4">
        <f t="shared" si="512"/>
        <v>1000</v>
      </c>
      <c r="P614" s="4">
        <f t="shared" si="512"/>
        <v>0</v>
      </c>
      <c r="Q614" s="4">
        <f t="shared" si="512"/>
        <v>1000</v>
      </c>
      <c r="R614" s="4">
        <f t="shared" si="512"/>
        <v>0</v>
      </c>
      <c r="S614" s="4">
        <f t="shared" si="512"/>
        <v>1000</v>
      </c>
      <c r="T614" s="4">
        <f t="shared" si="512"/>
        <v>0</v>
      </c>
      <c r="U614" s="4">
        <f t="shared" si="512"/>
        <v>1000</v>
      </c>
      <c r="V614" s="4">
        <f t="shared" si="512"/>
        <v>1000</v>
      </c>
      <c r="W614" s="4">
        <f t="shared" si="512"/>
        <v>0</v>
      </c>
      <c r="X614" s="4">
        <f t="shared" si="512"/>
        <v>1000</v>
      </c>
      <c r="Y614" s="4">
        <f t="shared" si="512"/>
        <v>0</v>
      </c>
      <c r="Z614" s="4">
        <f t="shared" si="512"/>
        <v>1000</v>
      </c>
      <c r="AA614" s="82"/>
    </row>
    <row r="615" spans="1:27" ht="51" hidden="1" customHeight="1" outlineLevel="5" x14ac:dyDescent="0.2">
      <c r="A615" s="5" t="s">
        <v>362</v>
      </c>
      <c r="B615" s="5" t="s">
        <v>308</v>
      </c>
      <c r="C615" s="5" t="s">
        <v>653</v>
      </c>
      <c r="D615" s="5"/>
      <c r="E615" s="23" t="s">
        <v>654</v>
      </c>
      <c r="F615" s="4">
        <f t="shared" si="512"/>
        <v>1000</v>
      </c>
      <c r="G615" s="4">
        <f t="shared" si="512"/>
        <v>0</v>
      </c>
      <c r="H615" s="4">
        <f t="shared" si="512"/>
        <v>1000</v>
      </c>
      <c r="I615" s="4">
        <f t="shared" si="512"/>
        <v>0</v>
      </c>
      <c r="J615" s="4">
        <f t="shared" si="512"/>
        <v>0</v>
      </c>
      <c r="K615" s="4">
        <f t="shared" si="512"/>
        <v>0</v>
      </c>
      <c r="L615" s="4">
        <f t="shared" si="512"/>
        <v>1000</v>
      </c>
      <c r="M615" s="4">
        <f t="shared" si="512"/>
        <v>0</v>
      </c>
      <c r="N615" s="4">
        <f t="shared" si="512"/>
        <v>1000</v>
      </c>
      <c r="O615" s="4">
        <f t="shared" si="512"/>
        <v>1000</v>
      </c>
      <c r="P615" s="4">
        <f t="shared" si="512"/>
        <v>0</v>
      </c>
      <c r="Q615" s="4">
        <f t="shared" si="512"/>
        <v>1000</v>
      </c>
      <c r="R615" s="4">
        <f t="shared" si="512"/>
        <v>0</v>
      </c>
      <c r="S615" s="4">
        <f t="shared" si="512"/>
        <v>1000</v>
      </c>
      <c r="T615" s="4">
        <f t="shared" si="512"/>
        <v>0</v>
      </c>
      <c r="U615" s="4">
        <f t="shared" si="512"/>
        <v>1000</v>
      </c>
      <c r="V615" s="4">
        <f t="shared" si="512"/>
        <v>1000</v>
      </c>
      <c r="W615" s="4">
        <f t="shared" si="512"/>
        <v>0</v>
      </c>
      <c r="X615" s="4">
        <f t="shared" si="512"/>
        <v>1000</v>
      </c>
      <c r="Y615" s="4">
        <f t="shared" si="512"/>
        <v>0</v>
      </c>
      <c r="Z615" s="4">
        <f t="shared" si="512"/>
        <v>1000</v>
      </c>
      <c r="AA615" s="82"/>
    </row>
    <row r="616" spans="1:27" ht="15.75" hidden="1" outlineLevel="7" x14ac:dyDescent="0.2">
      <c r="A616" s="13" t="s">
        <v>362</v>
      </c>
      <c r="B616" s="13" t="s">
        <v>308</v>
      </c>
      <c r="C616" s="13" t="s">
        <v>653</v>
      </c>
      <c r="D616" s="13" t="s">
        <v>33</v>
      </c>
      <c r="E616" s="18" t="s">
        <v>34</v>
      </c>
      <c r="F616" s="8">
        <v>1000</v>
      </c>
      <c r="G616" s="8"/>
      <c r="H616" s="8">
        <f t="shared" ref="H616" si="513">SUM(F616:G616)</f>
        <v>1000</v>
      </c>
      <c r="I616" s="8"/>
      <c r="J616" s="8"/>
      <c r="K616" s="8"/>
      <c r="L616" s="8">
        <f t="shared" ref="L616" si="514">SUM(H616:K616)</f>
        <v>1000</v>
      </c>
      <c r="M616" s="8"/>
      <c r="N616" s="8">
        <f>SUM(L616:M616)</f>
        <v>1000</v>
      </c>
      <c r="O616" s="8">
        <v>1000</v>
      </c>
      <c r="P616" s="8"/>
      <c r="Q616" s="8">
        <f t="shared" ref="Q616" si="515">SUM(O616:P616)</f>
        <v>1000</v>
      </c>
      <c r="R616" s="8"/>
      <c r="S616" s="8">
        <f t="shared" ref="S616" si="516">SUM(Q616:R616)</f>
        <v>1000</v>
      </c>
      <c r="T616" s="8"/>
      <c r="U616" s="8">
        <f>SUM(S616:T616)</f>
        <v>1000</v>
      </c>
      <c r="V616" s="8">
        <v>1000</v>
      </c>
      <c r="W616" s="8"/>
      <c r="X616" s="8">
        <f t="shared" ref="X616" si="517">SUM(V616:W616)</f>
        <v>1000</v>
      </c>
      <c r="Y616" s="8"/>
      <c r="Z616" s="8">
        <f t="shared" ref="Z616" si="518">SUM(X616:Y616)</f>
        <v>1000</v>
      </c>
      <c r="AA616" s="82"/>
    </row>
    <row r="617" spans="1:27" ht="15.75" outlineLevel="7" x14ac:dyDescent="0.2">
      <c r="A617" s="13"/>
      <c r="B617" s="13"/>
      <c r="C617" s="13"/>
      <c r="D617" s="13"/>
      <c r="E617" s="1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2"/>
    </row>
    <row r="618" spans="1:27" ht="31.5" x14ac:dyDescent="0.2">
      <c r="A618" s="5" t="s">
        <v>381</v>
      </c>
      <c r="B618" s="5"/>
      <c r="C618" s="5"/>
      <c r="D618" s="5"/>
      <c r="E618" s="23" t="s">
        <v>382</v>
      </c>
      <c r="F618" s="4">
        <f>F619+F626+F764</f>
        <v>1611932.16</v>
      </c>
      <c r="G618" s="4">
        <f>G619+G626+G764</f>
        <v>12034.175009999999</v>
      </c>
      <c r="H618" s="4">
        <f>H619+H626+H764</f>
        <v>1623966.33501</v>
      </c>
      <c r="I618" s="4">
        <f t="shared" ref="I618:Z618" si="519">I619+I626+I764+I787</f>
        <v>46774.084990000003</v>
      </c>
      <c r="J618" s="4">
        <f t="shared" si="519"/>
        <v>1152.18337</v>
      </c>
      <c r="K618" s="4">
        <f t="shared" si="519"/>
        <v>665.52</v>
      </c>
      <c r="L618" s="4">
        <f t="shared" si="519"/>
        <v>1672558.1233700004</v>
      </c>
      <c r="M618" s="4">
        <f t="shared" si="519"/>
        <v>2196.8879999999999</v>
      </c>
      <c r="N618" s="4">
        <f t="shared" si="519"/>
        <v>1674755.0113700004</v>
      </c>
      <c r="O618" s="4">
        <f t="shared" si="519"/>
        <v>1579169.0099999998</v>
      </c>
      <c r="P618" s="4">
        <f t="shared" si="519"/>
        <v>9768.9999999999982</v>
      </c>
      <c r="Q618" s="4">
        <f t="shared" si="519"/>
        <v>1588938.01</v>
      </c>
      <c r="R618" s="4">
        <f t="shared" si="519"/>
        <v>0</v>
      </c>
      <c r="S618" s="4">
        <f t="shared" si="519"/>
        <v>1588938.01</v>
      </c>
      <c r="T618" s="4">
        <f t="shared" si="519"/>
        <v>0</v>
      </c>
      <c r="U618" s="4">
        <f t="shared" si="519"/>
        <v>1588938.01</v>
      </c>
      <c r="V618" s="4">
        <f t="shared" si="519"/>
        <v>1583798.8500000003</v>
      </c>
      <c r="W618" s="4">
        <f t="shared" si="519"/>
        <v>4123.7</v>
      </c>
      <c r="X618" s="4">
        <f t="shared" si="519"/>
        <v>1587922.5500000003</v>
      </c>
      <c r="Y618" s="4">
        <f t="shared" si="519"/>
        <v>0</v>
      </c>
      <c r="Z618" s="4">
        <f t="shared" si="519"/>
        <v>1587922.5500000003</v>
      </c>
      <c r="AA618" s="82"/>
    </row>
    <row r="619" spans="1:27" ht="15.75" hidden="1" x14ac:dyDescent="0.2">
      <c r="A619" s="5" t="s">
        <v>381</v>
      </c>
      <c r="B619" s="5" t="s">
        <v>558</v>
      </c>
      <c r="C619" s="5"/>
      <c r="D619" s="5"/>
      <c r="E619" s="14" t="s">
        <v>542</v>
      </c>
      <c r="F619" s="4">
        <f>F620</f>
        <v>35.4</v>
      </c>
      <c r="G619" s="4">
        <f t="shared" ref="G619:Z624" si="520">G620</f>
        <v>0</v>
      </c>
      <c r="H619" s="4">
        <f t="shared" si="520"/>
        <v>35.4</v>
      </c>
      <c r="I619" s="4">
        <f t="shared" si="520"/>
        <v>0</v>
      </c>
      <c r="J619" s="4">
        <f t="shared" si="520"/>
        <v>0</v>
      </c>
      <c r="K619" s="4">
        <f t="shared" si="520"/>
        <v>0</v>
      </c>
      <c r="L619" s="4">
        <f t="shared" si="520"/>
        <v>35.4</v>
      </c>
      <c r="M619" s="4">
        <f t="shared" si="520"/>
        <v>0</v>
      </c>
      <c r="N619" s="4">
        <f t="shared" si="520"/>
        <v>35.4</v>
      </c>
      <c r="O619" s="4">
        <f t="shared" si="520"/>
        <v>35.4</v>
      </c>
      <c r="P619" s="4">
        <f t="shared" si="520"/>
        <v>0</v>
      </c>
      <c r="Q619" s="4">
        <f t="shared" si="520"/>
        <v>35.4</v>
      </c>
      <c r="R619" s="4">
        <f t="shared" si="520"/>
        <v>0</v>
      </c>
      <c r="S619" s="4">
        <f t="shared" si="520"/>
        <v>35.4</v>
      </c>
      <c r="T619" s="4">
        <f t="shared" si="520"/>
        <v>0</v>
      </c>
      <c r="U619" s="4">
        <f t="shared" si="520"/>
        <v>35.4</v>
      </c>
      <c r="V619" s="4">
        <f t="shared" si="520"/>
        <v>35.4</v>
      </c>
      <c r="W619" s="4">
        <f t="shared" si="520"/>
        <v>0</v>
      </c>
      <c r="X619" s="4">
        <f t="shared" si="520"/>
        <v>35.4</v>
      </c>
      <c r="Y619" s="4">
        <f t="shared" si="520"/>
        <v>0</v>
      </c>
      <c r="Z619" s="4">
        <f t="shared" si="520"/>
        <v>35.4</v>
      </c>
      <c r="AA619" s="82"/>
    </row>
    <row r="620" spans="1:27" ht="15.75" hidden="1" outlineLevel="1" x14ac:dyDescent="0.2">
      <c r="A620" s="5" t="s">
        <v>381</v>
      </c>
      <c r="B620" s="5" t="s">
        <v>15</v>
      </c>
      <c r="C620" s="5"/>
      <c r="D620" s="5"/>
      <c r="E620" s="23" t="s">
        <v>16</v>
      </c>
      <c r="F620" s="4">
        <f t="shared" ref="F620:Z624" si="521">F621</f>
        <v>35.4</v>
      </c>
      <c r="G620" s="4">
        <f t="shared" si="521"/>
        <v>0</v>
      </c>
      <c r="H620" s="4">
        <f t="shared" si="521"/>
        <v>35.4</v>
      </c>
      <c r="I620" s="4">
        <f t="shared" si="521"/>
        <v>0</v>
      </c>
      <c r="J620" s="4">
        <f t="shared" si="521"/>
        <v>0</v>
      </c>
      <c r="K620" s="4">
        <f t="shared" si="521"/>
        <v>0</v>
      </c>
      <c r="L620" s="4">
        <f t="shared" si="521"/>
        <v>35.4</v>
      </c>
      <c r="M620" s="4">
        <f t="shared" si="521"/>
        <v>0</v>
      </c>
      <c r="N620" s="4">
        <f t="shared" si="521"/>
        <v>35.4</v>
      </c>
      <c r="O620" s="4">
        <f t="shared" si="520"/>
        <v>35.4</v>
      </c>
      <c r="P620" s="4">
        <f t="shared" si="521"/>
        <v>0</v>
      </c>
      <c r="Q620" s="4">
        <f t="shared" si="521"/>
        <v>35.4</v>
      </c>
      <c r="R620" s="4">
        <f t="shared" si="521"/>
        <v>0</v>
      </c>
      <c r="S620" s="4">
        <f t="shared" si="521"/>
        <v>35.4</v>
      </c>
      <c r="T620" s="4">
        <f t="shared" si="521"/>
        <v>0</v>
      </c>
      <c r="U620" s="4">
        <f t="shared" si="521"/>
        <v>35.4</v>
      </c>
      <c r="V620" s="4">
        <f t="shared" si="520"/>
        <v>35.4</v>
      </c>
      <c r="W620" s="4">
        <f t="shared" si="521"/>
        <v>0</v>
      </c>
      <c r="X620" s="4">
        <f t="shared" si="521"/>
        <v>35.4</v>
      </c>
      <c r="Y620" s="4">
        <f t="shared" si="521"/>
        <v>0</v>
      </c>
      <c r="Z620" s="4">
        <f t="shared" si="521"/>
        <v>35.4</v>
      </c>
      <c r="AA620" s="82"/>
    </row>
    <row r="621" spans="1:27" ht="31.5" hidden="1" outlineLevel="2" x14ac:dyDescent="0.2">
      <c r="A621" s="5" t="s">
        <v>381</v>
      </c>
      <c r="B621" s="5" t="s">
        <v>15</v>
      </c>
      <c r="C621" s="5" t="s">
        <v>52</v>
      </c>
      <c r="D621" s="5"/>
      <c r="E621" s="23" t="s">
        <v>53</v>
      </c>
      <c r="F621" s="4">
        <f t="shared" si="521"/>
        <v>35.4</v>
      </c>
      <c r="G621" s="4">
        <f t="shared" si="521"/>
        <v>0</v>
      </c>
      <c r="H621" s="4">
        <f t="shared" si="521"/>
        <v>35.4</v>
      </c>
      <c r="I621" s="4">
        <f t="shared" si="521"/>
        <v>0</v>
      </c>
      <c r="J621" s="4">
        <f t="shared" si="521"/>
        <v>0</v>
      </c>
      <c r="K621" s="4">
        <f t="shared" si="521"/>
        <v>0</v>
      </c>
      <c r="L621" s="4">
        <f t="shared" si="521"/>
        <v>35.4</v>
      </c>
      <c r="M621" s="4">
        <f t="shared" si="521"/>
        <v>0</v>
      </c>
      <c r="N621" s="4">
        <f t="shared" si="521"/>
        <v>35.4</v>
      </c>
      <c r="O621" s="4">
        <f t="shared" si="520"/>
        <v>35.4</v>
      </c>
      <c r="P621" s="4">
        <f t="shared" si="521"/>
        <v>0</v>
      </c>
      <c r="Q621" s="4">
        <f t="shared" si="521"/>
        <v>35.4</v>
      </c>
      <c r="R621" s="4">
        <f t="shared" si="521"/>
        <v>0</v>
      </c>
      <c r="S621" s="4">
        <f t="shared" si="521"/>
        <v>35.4</v>
      </c>
      <c r="T621" s="4">
        <f t="shared" si="521"/>
        <v>0</v>
      </c>
      <c r="U621" s="4">
        <f t="shared" si="521"/>
        <v>35.4</v>
      </c>
      <c r="V621" s="4">
        <f t="shared" si="520"/>
        <v>35.4</v>
      </c>
      <c r="W621" s="4">
        <f t="shared" si="521"/>
        <v>0</v>
      </c>
      <c r="X621" s="4">
        <f t="shared" si="521"/>
        <v>35.4</v>
      </c>
      <c r="Y621" s="4">
        <f t="shared" si="521"/>
        <v>0</v>
      </c>
      <c r="Z621" s="4">
        <f t="shared" si="521"/>
        <v>35.4</v>
      </c>
      <c r="AA621" s="82"/>
    </row>
    <row r="622" spans="1:27" ht="31.5" hidden="1" outlineLevel="3" x14ac:dyDescent="0.2">
      <c r="A622" s="5" t="s">
        <v>381</v>
      </c>
      <c r="B622" s="5" t="s">
        <v>15</v>
      </c>
      <c r="C622" s="5" t="s">
        <v>98</v>
      </c>
      <c r="D622" s="5"/>
      <c r="E622" s="23" t="s">
        <v>99</v>
      </c>
      <c r="F622" s="4">
        <f t="shared" si="521"/>
        <v>35.4</v>
      </c>
      <c r="G622" s="4">
        <f t="shared" si="521"/>
        <v>0</v>
      </c>
      <c r="H622" s="4">
        <f t="shared" si="521"/>
        <v>35.4</v>
      </c>
      <c r="I622" s="4">
        <f t="shared" si="521"/>
        <v>0</v>
      </c>
      <c r="J622" s="4">
        <f t="shared" si="521"/>
        <v>0</v>
      </c>
      <c r="K622" s="4">
        <f t="shared" si="521"/>
        <v>0</v>
      </c>
      <c r="L622" s="4">
        <f t="shared" si="521"/>
        <v>35.4</v>
      </c>
      <c r="M622" s="4">
        <f t="shared" si="521"/>
        <v>0</v>
      </c>
      <c r="N622" s="4">
        <f t="shared" si="521"/>
        <v>35.4</v>
      </c>
      <c r="O622" s="4">
        <f t="shared" si="520"/>
        <v>35.4</v>
      </c>
      <c r="P622" s="4">
        <f t="shared" si="521"/>
        <v>0</v>
      </c>
      <c r="Q622" s="4">
        <f t="shared" si="521"/>
        <v>35.4</v>
      </c>
      <c r="R622" s="4">
        <f t="shared" si="521"/>
        <v>0</v>
      </c>
      <c r="S622" s="4">
        <f t="shared" si="521"/>
        <v>35.4</v>
      </c>
      <c r="T622" s="4">
        <f t="shared" si="521"/>
        <v>0</v>
      </c>
      <c r="U622" s="4">
        <f t="shared" si="521"/>
        <v>35.4</v>
      </c>
      <c r="V622" s="4">
        <f t="shared" si="520"/>
        <v>35.4</v>
      </c>
      <c r="W622" s="4">
        <f t="shared" si="521"/>
        <v>0</v>
      </c>
      <c r="X622" s="4">
        <f t="shared" si="521"/>
        <v>35.4</v>
      </c>
      <c r="Y622" s="4">
        <f t="shared" si="521"/>
        <v>0</v>
      </c>
      <c r="Z622" s="4">
        <f t="shared" si="521"/>
        <v>35.4</v>
      </c>
      <c r="AA622" s="82"/>
    </row>
    <row r="623" spans="1:27" ht="47.25" hidden="1" outlineLevel="4" x14ac:dyDescent="0.2">
      <c r="A623" s="5" t="s">
        <v>381</v>
      </c>
      <c r="B623" s="5" t="s">
        <v>15</v>
      </c>
      <c r="C623" s="5" t="s">
        <v>100</v>
      </c>
      <c r="D623" s="5"/>
      <c r="E623" s="23" t="s">
        <v>101</v>
      </c>
      <c r="F623" s="4">
        <f>F624</f>
        <v>35.4</v>
      </c>
      <c r="G623" s="4">
        <f t="shared" si="521"/>
        <v>0</v>
      </c>
      <c r="H623" s="4">
        <f t="shared" si="521"/>
        <v>35.4</v>
      </c>
      <c r="I623" s="4">
        <f t="shared" si="521"/>
        <v>0</v>
      </c>
      <c r="J623" s="4">
        <f t="shared" si="521"/>
        <v>0</v>
      </c>
      <c r="K623" s="4">
        <f t="shared" si="521"/>
        <v>0</v>
      </c>
      <c r="L623" s="4">
        <f t="shared" si="521"/>
        <v>35.4</v>
      </c>
      <c r="M623" s="4">
        <f t="shared" si="521"/>
        <v>0</v>
      </c>
      <c r="N623" s="4">
        <f t="shared" si="521"/>
        <v>35.4</v>
      </c>
      <c r="O623" s="4">
        <f t="shared" si="520"/>
        <v>35.4</v>
      </c>
      <c r="P623" s="4">
        <f t="shared" si="521"/>
        <v>0</v>
      </c>
      <c r="Q623" s="4">
        <f t="shared" si="521"/>
        <v>35.4</v>
      </c>
      <c r="R623" s="4">
        <f t="shared" si="521"/>
        <v>0</v>
      </c>
      <c r="S623" s="4">
        <f t="shared" si="521"/>
        <v>35.4</v>
      </c>
      <c r="T623" s="4">
        <f t="shared" si="521"/>
        <v>0</v>
      </c>
      <c r="U623" s="4">
        <f t="shared" si="521"/>
        <v>35.4</v>
      </c>
      <c r="V623" s="4">
        <f t="shared" si="520"/>
        <v>35.4</v>
      </c>
      <c r="W623" s="4">
        <f t="shared" si="521"/>
        <v>0</v>
      </c>
      <c r="X623" s="4">
        <f t="shared" si="521"/>
        <v>35.4</v>
      </c>
      <c r="Y623" s="4">
        <f t="shared" si="521"/>
        <v>0</v>
      </c>
      <c r="Z623" s="4">
        <f t="shared" si="521"/>
        <v>35.4</v>
      </c>
      <c r="AA623" s="82"/>
    </row>
    <row r="624" spans="1:27" ht="15.75" hidden="1" outlineLevel="5" x14ac:dyDescent="0.2">
      <c r="A624" s="5" t="s">
        <v>381</v>
      </c>
      <c r="B624" s="5" t="s">
        <v>15</v>
      </c>
      <c r="C624" s="5" t="s">
        <v>102</v>
      </c>
      <c r="D624" s="5"/>
      <c r="E624" s="23" t="s">
        <v>103</v>
      </c>
      <c r="F624" s="4">
        <f>F625</f>
        <v>35.4</v>
      </c>
      <c r="G624" s="4">
        <f t="shared" si="521"/>
        <v>0</v>
      </c>
      <c r="H624" s="4">
        <f t="shared" si="521"/>
        <v>35.4</v>
      </c>
      <c r="I624" s="4">
        <f t="shared" si="521"/>
        <v>0</v>
      </c>
      <c r="J624" s="4">
        <f t="shared" si="521"/>
        <v>0</v>
      </c>
      <c r="K624" s="4">
        <f t="shared" si="521"/>
        <v>0</v>
      </c>
      <c r="L624" s="4">
        <f t="shared" si="521"/>
        <v>35.4</v>
      </c>
      <c r="M624" s="4">
        <f t="shared" si="521"/>
        <v>0</v>
      </c>
      <c r="N624" s="4">
        <f t="shared" si="521"/>
        <v>35.4</v>
      </c>
      <c r="O624" s="4">
        <f t="shared" si="520"/>
        <v>35.4</v>
      </c>
      <c r="P624" s="4">
        <f t="shared" si="521"/>
        <v>0</v>
      </c>
      <c r="Q624" s="4">
        <f t="shared" si="521"/>
        <v>35.4</v>
      </c>
      <c r="R624" s="4">
        <f t="shared" si="521"/>
        <v>0</v>
      </c>
      <c r="S624" s="4">
        <f t="shared" si="521"/>
        <v>35.4</v>
      </c>
      <c r="T624" s="4">
        <f t="shared" si="521"/>
        <v>0</v>
      </c>
      <c r="U624" s="4">
        <f t="shared" si="521"/>
        <v>35.4</v>
      </c>
      <c r="V624" s="4">
        <f t="shared" si="520"/>
        <v>35.4</v>
      </c>
      <c r="W624" s="4">
        <f t="shared" si="521"/>
        <v>0</v>
      </c>
      <c r="X624" s="4">
        <f t="shared" si="521"/>
        <v>35.4</v>
      </c>
      <c r="Y624" s="4">
        <f t="shared" si="521"/>
        <v>0</v>
      </c>
      <c r="Z624" s="4">
        <f t="shared" si="521"/>
        <v>35.4</v>
      </c>
      <c r="AA624" s="82"/>
    </row>
    <row r="625" spans="1:27" ht="31.5" hidden="1" outlineLevel="7" x14ac:dyDescent="0.2">
      <c r="A625" s="13" t="s">
        <v>381</v>
      </c>
      <c r="B625" s="13" t="s">
        <v>15</v>
      </c>
      <c r="C625" s="13" t="s">
        <v>102</v>
      </c>
      <c r="D625" s="13" t="s">
        <v>11</v>
      </c>
      <c r="E625" s="18" t="s">
        <v>12</v>
      </c>
      <c r="F625" s="8">
        <v>35.4</v>
      </c>
      <c r="G625" s="8"/>
      <c r="H625" s="8">
        <f t="shared" ref="H625" si="522">SUM(F625:G625)</f>
        <v>35.4</v>
      </c>
      <c r="I625" s="8"/>
      <c r="J625" s="8"/>
      <c r="K625" s="8"/>
      <c r="L625" s="8">
        <f t="shared" ref="L625" si="523">SUM(H625:K625)</f>
        <v>35.4</v>
      </c>
      <c r="M625" s="8"/>
      <c r="N625" s="8">
        <f>SUM(L625:M625)</f>
        <v>35.4</v>
      </c>
      <c r="O625" s="8">
        <v>35.4</v>
      </c>
      <c r="P625" s="8"/>
      <c r="Q625" s="8">
        <f t="shared" ref="Q625" si="524">SUM(O625:P625)</f>
        <v>35.4</v>
      </c>
      <c r="R625" s="8"/>
      <c r="S625" s="8">
        <f t="shared" ref="S625" si="525">SUM(Q625:R625)</f>
        <v>35.4</v>
      </c>
      <c r="T625" s="8"/>
      <c r="U625" s="8">
        <f>SUM(S625:T625)</f>
        <v>35.4</v>
      </c>
      <c r="V625" s="8">
        <v>35.4</v>
      </c>
      <c r="W625" s="8"/>
      <c r="X625" s="8">
        <f t="shared" ref="X625" si="526">SUM(V625:W625)</f>
        <v>35.4</v>
      </c>
      <c r="Y625" s="8"/>
      <c r="Z625" s="8">
        <f t="shared" ref="Z625" si="527">SUM(X625:Y625)</f>
        <v>35.4</v>
      </c>
      <c r="AA625" s="82"/>
    </row>
    <row r="626" spans="1:27" ht="15.75" outlineLevel="7" x14ac:dyDescent="0.2">
      <c r="A626" s="5" t="s">
        <v>381</v>
      </c>
      <c r="B626" s="5" t="s">
        <v>559</v>
      </c>
      <c r="C626" s="13"/>
      <c r="D626" s="13"/>
      <c r="E626" s="14" t="s">
        <v>543</v>
      </c>
      <c r="F626" s="4">
        <f t="shared" ref="F626:Z626" si="528">F627+F657+F693+F707+F720+F731</f>
        <v>1583524.36</v>
      </c>
      <c r="G626" s="4">
        <f t="shared" si="528"/>
        <v>12036.775009999999</v>
      </c>
      <c r="H626" s="4">
        <f t="shared" si="528"/>
        <v>1595561.1350100001</v>
      </c>
      <c r="I626" s="4">
        <f t="shared" si="528"/>
        <v>46575.859750000003</v>
      </c>
      <c r="J626" s="4">
        <f t="shared" si="528"/>
        <v>1064.9949999999999</v>
      </c>
      <c r="K626" s="4">
        <f t="shared" si="528"/>
        <v>665.52</v>
      </c>
      <c r="L626" s="4">
        <f t="shared" si="528"/>
        <v>1643867.5097600003</v>
      </c>
      <c r="M626" s="4">
        <f t="shared" si="528"/>
        <v>2196.8879999999999</v>
      </c>
      <c r="N626" s="4">
        <f t="shared" si="528"/>
        <v>1646064.3977600003</v>
      </c>
      <c r="O626" s="4">
        <f t="shared" si="528"/>
        <v>1549796.91</v>
      </c>
      <c r="P626" s="4">
        <f t="shared" si="528"/>
        <v>9771.5999999999985</v>
      </c>
      <c r="Q626" s="4">
        <f t="shared" si="528"/>
        <v>1559568.51</v>
      </c>
      <c r="R626" s="4">
        <f t="shared" si="528"/>
        <v>0</v>
      </c>
      <c r="S626" s="4">
        <f t="shared" si="528"/>
        <v>1559568.51</v>
      </c>
      <c r="T626" s="4">
        <f t="shared" si="528"/>
        <v>0</v>
      </c>
      <c r="U626" s="4">
        <f t="shared" si="528"/>
        <v>1559568.51</v>
      </c>
      <c r="V626" s="4">
        <f t="shared" si="528"/>
        <v>1554791.7500000005</v>
      </c>
      <c r="W626" s="4">
        <f t="shared" si="528"/>
        <v>4123.7</v>
      </c>
      <c r="X626" s="4">
        <f t="shared" si="528"/>
        <v>1558915.4500000004</v>
      </c>
      <c r="Y626" s="4">
        <f t="shared" si="528"/>
        <v>0</v>
      </c>
      <c r="Z626" s="4">
        <f t="shared" si="528"/>
        <v>1558915.4500000004</v>
      </c>
      <c r="AA626" s="82"/>
    </row>
    <row r="627" spans="1:27" ht="15.75" outlineLevel="1" x14ac:dyDescent="0.2">
      <c r="A627" s="5" t="s">
        <v>381</v>
      </c>
      <c r="B627" s="5" t="s">
        <v>383</v>
      </c>
      <c r="C627" s="5"/>
      <c r="D627" s="5"/>
      <c r="E627" s="23" t="s">
        <v>384</v>
      </c>
      <c r="F627" s="4">
        <f>F628</f>
        <v>649228.9</v>
      </c>
      <c r="G627" s="4">
        <f t="shared" ref="G627:Z627" si="529">G628</f>
        <v>528.20792000000006</v>
      </c>
      <c r="H627" s="4">
        <f t="shared" si="529"/>
        <v>649757.10791999998</v>
      </c>
      <c r="I627" s="4">
        <f t="shared" si="529"/>
        <v>2120.2585199999999</v>
      </c>
      <c r="J627" s="4">
        <f t="shared" si="529"/>
        <v>200</v>
      </c>
      <c r="K627" s="4">
        <f t="shared" si="529"/>
        <v>415.52</v>
      </c>
      <c r="L627" s="4">
        <f t="shared" si="529"/>
        <v>652492.88644000003</v>
      </c>
      <c r="M627" s="4">
        <f t="shared" si="529"/>
        <v>2196.8879999999999</v>
      </c>
      <c r="N627" s="4">
        <f t="shared" si="529"/>
        <v>654689.77444000007</v>
      </c>
      <c r="O627" s="4">
        <f t="shared" si="529"/>
        <v>623577</v>
      </c>
      <c r="P627" s="4">
        <f t="shared" si="529"/>
        <v>5708.7</v>
      </c>
      <c r="Q627" s="4">
        <f t="shared" si="529"/>
        <v>629285.69999999995</v>
      </c>
      <c r="R627" s="4">
        <f t="shared" si="529"/>
        <v>0</v>
      </c>
      <c r="S627" s="4">
        <f t="shared" si="529"/>
        <v>629285.69999999995</v>
      </c>
      <c r="T627" s="4">
        <f t="shared" si="529"/>
        <v>0</v>
      </c>
      <c r="U627" s="4">
        <f t="shared" si="529"/>
        <v>629285.69999999995</v>
      </c>
      <c r="V627" s="4">
        <f t="shared" si="529"/>
        <v>620732.10000000009</v>
      </c>
      <c r="W627" s="4">
        <f t="shared" si="529"/>
        <v>5674.4</v>
      </c>
      <c r="X627" s="4">
        <f t="shared" si="529"/>
        <v>626406.5</v>
      </c>
      <c r="Y627" s="4">
        <f t="shared" si="529"/>
        <v>0</v>
      </c>
      <c r="Z627" s="4">
        <f t="shared" si="529"/>
        <v>626406.5</v>
      </c>
      <c r="AA627" s="82"/>
    </row>
    <row r="628" spans="1:27" ht="31.5" outlineLevel="2" collapsed="1" x14ac:dyDescent="0.2">
      <c r="A628" s="5" t="s">
        <v>381</v>
      </c>
      <c r="B628" s="5" t="s">
        <v>383</v>
      </c>
      <c r="C628" s="5" t="s">
        <v>289</v>
      </c>
      <c r="D628" s="5"/>
      <c r="E628" s="23" t="s">
        <v>290</v>
      </c>
      <c r="F628" s="4">
        <f t="shared" ref="F628:Z628" si="530">F629+F646</f>
        <v>649228.9</v>
      </c>
      <c r="G628" s="4">
        <f t="shared" si="530"/>
        <v>528.20792000000006</v>
      </c>
      <c r="H628" s="4">
        <f t="shared" si="530"/>
        <v>649757.10791999998</v>
      </c>
      <c r="I628" s="4">
        <f t="shared" si="530"/>
        <v>2120.2585199999999</v>
      </c>
      <c r="J628" s="4">
        <f t="shared" si="530"/>
        <v>200</v>
      </c>
      <c r="K628" s="4">
        <f t="shared" si="530"/>
        <v>415.52</v>
      </c>
      <c r="L628" s="4">
        <f t="shared" si="530"/>
        <v>652492.88644000003</v>
      </c>
      <c r="M628" s="4">
        <f t="shared" si="530"/>
        <v>2196.8879999999999</v>
      </c>
      <c r="N628" s="4">
        <f t="shared" si="530"/>
        <v>654689.77444000007</v>
      </c>
      <c r="O628" s="4">
        <f t="shared" si="530"/>
        <v>623577</v>
      </c>
      <c r="P628" s="4">
        <f t="shared" si="530"/>
        <v>5708.7</v>
      </c>
      <c r="Q628" s="4">
        <f t="shared" si="530"/>
        <v>629285.69999999995</v>
      </c>
      <c r="R628" s="4">
        <f t="shared" si="530"/>
        <v>0</v>
      </c>
      <c r="S628" s="4">
        <f t="shared" si="530"/>
        <v>629285.69999999995</v>
      </c>
      <c r="T628" s="4">
        <f t="shared" si="530"/>
        <v>0</v>
      </c>
      <c r="U628" s="4">
        <f t="shared" si="530"/>
        <v>629285.69999999995</v>
      </c>
      <c r="V628" s="4">
        <f t="shared" si="530"/>
        <v>620732.10000000009</v>
      </c>
      <c r="W628" s="4">
        <f t="shared" si="530"/>
        <v>5674.4</v>
      </c>
      <c r="X628" s="4">
        <f t="shared" si="530"/>
        <v>626406.5</v>
      </c>
      <c r="Y628" s="4">
        <f t="shared" si="530"/>
        <v>0</v>
      </c>
      <c r="Z628" s="4">
        <f t="shared" si="530"/>
        <v>626406.5</v>
      </c>
      <c r="AA628" s="82"/>
    </row>
    <row r="629" spans="1:27" ht="31.5" hidden="1" outlineLevel="3" x14ac:dyDescent="0.2">
      <c r="A629" s="5" t="s">
        <v>381</v>
      </c>
      <c r="B629" s="5" t="s">
        <v>383</v>
      </c>
      <c r="C629" s="5" t="s">
        <v>291</v>
      </c>
      <c r="D629" s="5"/>
      <c r="E629" s="23" t="s">
        <v>292</v>
      </c>
      <c r="F629" s="4">
        <f t="shared" ref="F629:Z629" si="531">F630+F643</f>
        <v>17495.3</v>
      </c>
      <c r="G629" s="4">
        <f t="shared" si="531"/>
        <v>-892.69208000000003</v>
      </c>
      <c r="H629" s="4">
        <f t="shared" si="531"/>
        <v>16602.607919999999</v>
      </c>
      <c r="I629" s="4">
        <f t="shared" si="531"/>
        <v>2318.4837600000001</v>
      </c>
      <c r="J629" s="4">
        <f t="shared" si="531"/>
        <v>200</v>
      </c>
      <c r="K629" s="4">
        <f t="shared" si="531"/>
        <v>415.52</v>
      </c>
      <c r="L629" s="4">
        <f t="shared" si="531"/>
        <v>19536.611679999998</v>
      </c>
      <c r="M629" s="4">
        <f t="shared" si="531"/>
        <v>0</v>
      </c>
      <c r="N629" s="4">
        <f t="shared" si="531"/>
        <v>19536.611679999998</v>
      </c>
      <c r="O629" s="4">
        <f t="shared" si="531"/>
        <v>10550</v>
      </c>
      <c r="P629" s="4">
        <f t="shared" si="531"/>
        <v>0</v>
      </c>
      <c r="Q629" s="4">
        <f t="shared" si="531"/>
        <v>10550</v>
      </c>
      <c r="R629" s="4">
        <f t="shared" si="531"/>
        <v>0</v>
      </c>
      <c r="S629" s="4">
        <f t="shared" si="531"/>
        <v>10550</v>
      </c>
      <c r="T629" s="4">
        <f t="shared" si="531"/>
        <v>0</v>
      </c>
      <c r="U629" s="4">
        <f t="shared" si="531"/>
        <v>10550</v>
      </c>
      <c r="V629" s="4">
        <f t="shared" si="531"/>
        <v>11222.5</v>
      </c>
      <c r="W629" s="4">
        <f t="shared" si="531"/>
        <v>0</v>
      </c>
      <c r="X629" s="4">
        <f t="shared" si="531"/>
        <v>11222.5</v>
      </c>
      <c r="Y629" s="4">
        <f t="shared" si="531"/>
        <v>0</v>
      </c>
      <c r="Z629" s="4">
        <f t="shared" si="531"/>
        <v>11222.5</v>
      </c>
      <c r="AA629" s="82"/>
    </row>
    <row r="630" spans="1:27" ht="47.25" hidden="1" outlineLevel="4" x14ac:dyDescent="0.2">
      <c r="A630" s="5" t="s">
        <v>381</v>
      </c>
      <c r="B630" s="5" t="s">
        <v>383</v>
      </c>
      <c r="C630" s="5" t="s">
        <v>293</v>
      </c>
      <c r="D630" s="5"/>
      <c r="E630" s="23" t="s">
        <v>294</v>
      </c>
      <c r="F630" s="4">
        <f>F631+F639+F641+F633</f>
        <v>17095.3</v>
      </c>
      <c r="G630" s="4">
        <f>G631+G639+G641+G633+G635</f>
        <v>-892.69208000000003</v>
      </c>
      <c r="H630" s="4">
        <f t="shared" ref="H630" si="532">H631+H639+H641+H633+H635</f>
        <v>16202.607919999999</v>
      </c>
      <c r="I630" s="4">
        <f>I631+I639+I641+I633+I635+I637</f>
        <v>2318.4837600000001</v>
      </c>
      <c r="J630" s="4">
        <f t="shared" ref="J630:Z630" si="533">J631+J639+J641+J633+J635+J637</f>
        <v>0</v>
      </c>
      <c r="K630" s="4">
        <f t="shared" si="533"/>
        <v>415.52</v>
      </c>
      <c r="L630" s="4">
        <f t="shared" si="533"/>
        <v>18936.611679999998</v>
      </c>
      <c r="M630" s="4">
        <f t="shared" si="533"/>
        <v>0</v>
      </c>
      <c r="N630" s="4">
        <f t="shared" si="533"/>
        <v>18936.611679999998</v>
      </c>
      <c r="O630" s="4">
        <f t="shared" si="533"/>
        <v>10550</v>
      </c>
      <c r="P630" s="4">
        <f t="shared" si="533"/>
        <v>0</v>
      </c>
      <c r="Q630" s="4">
        <f t="shared" si="533"/>
        <v>10550</v>
      </c>
      <c r="R630" s="4">
        <f t="shared" si="533"/>
        <v>0</v>
      </c>
      <c r="S630" s="4">
        <f t="shared" si="533"/>
        <v>10550</v>
      </c>
      <c r="T630" s="4">
        <f t="shared" si="533"/>
        <v>0</v>
      </c>
      <c r="U630" s="4">
        <f t="shared" si="533"/>
        <v>10550</v>
      </c>
      <c r="V630" s="4">
        <f t="shared" si="533"/>
        <v>11222.5</v>
      </c>
      <c r="W630" s="4">
        <f t="shared" si="533"/>
        <v>0</v>
      </c>
      <c r="X630" s="4">
        <f t="shared" si="533"/>
        <v>11222.5</v>
      </c>
      <c r="Y630" s="4">
        <f t="shared" si="533"/>
        <v>0</v>
      </c>
      <c r="Z630" s="4">
        <f t="shared" si="533"/>
        <v>11222.5</v>
      </c>
      <c r="AA630" s="82"/>
    </row>
    <row r="631" spans="1:27" ht="15.75" hidden="1" outlineLevel="5" x14ac:dyDescent="0.2">
      <c r="A631" s="5" t="s">
        <v>381</v>
      </c>
      <c r="B631" s="5" t="s">
        <v>383</v>
      </c>
      <c r="C631" s="5" t="s">
        <v>385</v>
      </c>
      <c r="D631" s="5"/>
      <c r="E631" s="23" t="s">
        <v>386</v>
      </c>
      <c r="F631" s="4">
        <f>F632</f>
        <v>10172.5</v>
      </c>
      <c r="G631" s="4">
        <f t="shared" ref="G631:Z633" si="534">G632</f>
        <v>-1250</v>
      </c>
      <c r="H631" s="4">
        <f t="shared" si="534"/>
        <v>8922.5</v>
      </c>
      <c r="I631" s="4">
        <f t="shared" si="534"/>
        <v>0</v>
      </c>
      <c r="J631" s="4">
        <f t="shared" si="534"/>
        <v>0</v>
      </c>
      <c r="K631" s="4">
        <f t="shared" si="534"/>
        <v>0</v>
      </c>
      <c r="L631" s="4">
        <f t="shared" si="534"/>
        <v>8922.5</v>
      </c>
      <c r="M631" s="4">
        <f t="shared" si="534"/>
        <v>0</v>
      </c>
      <c r="N631" s="4">
        <f t="shared" si="534"/>
        <v>8922.5</v>
      </c>
      <c r="O631" s="4">
        <f t="shared" si="534"/>
        <v>9150</v>
      </c>
      <c r="P631" s="4">
        <f t="shared" si="534"/>
        <v>0</v>
      </c>
      <c r="Q631" s="4">
        <f t="shared" si="534"/>
        <v>9150</v>
      </c>
      <c r="R631" s="4">
        <f t="shared" si="534"/>
        <v>0</v>
      </c>
      <c r="S631" s="4">
        <f t="shared" si="534"/>
        <v>9150</v>
      </c>
      <c r="T631" s="4">
        <f t="shared" si="534"/>
        <v>0</v>
      </c>
      <c r="U631" s="4">
        <f t="shared" si="534"/>
        <v>9150</v>
      </c>
      <c r="V631" s="4">
        <f t="shared" si="534"/>
        <v>10172.5</v>
      </c>
      <c r="W631" s="4">
        <f t="shared" si="534"/>
        <v>0</v>
      </c>
      <c r="X631" s="4">
        <f t="shared" si="534"/>
        <v>10172.5</v>
      </c>
      <c r="Y631" s="4">
        <f t="shared" si="534"/>
        <v>0</v>
      </c>
      <c r="Z631" s="4">
        <f t="shared" si="534"/>
        <v>10172.5</v>
      </c>
      <c r="AA631" s="82"/>
    </row>
    <row r="632" spans="1:27" ht="15.75" hidden="1" outlineLevel="7" x14ac:dyDescent="0.2">
      <c r="A632" s="13" t="s">
        <v>381</v>
      </c>
      <c r="B632" s="13" t="s">
        <v>383</v>
      </c>
      <c r="C632" s="13" t="s">
        <v>385</v>
      </c>
      <c r="D632" s="13" t="s">
        <v>27</v>
      </c>
      <c r="E632" s="18" t="s">
        <v>28</v>
      </c>
      <c r="F632" s="8">
        <v>10172.5</v>
      </c>
      <c r="G632" s="8">
        <v>-1250</v>
      </c>
      <c r="H632" s="8">
        <f t="shared" ref="H632" si="535">SUM(F632:G632)</f>
        <v>8922.5</v>
      </c>
      <c r="I632" s="8"/>
      <c r="J632" s="8"/>
      <c r="K632" s="8"/>
      <c r="L632" s="8">
        <f t="shared" ref="L632" si="536">SUM(H632:K632)</f>
        <v>8922.5</v>
      </c>
      <c r="M632" s="8"/>
      <c r="N632" s="8">
        <f>SUM(L632:M632)</f>
        <v>8922.5</v>
      </c>
      <c r="O632" s="8">
        <v>9150</v>
      </c>
      <c r="P632" s="8"/>
      <c r="Q632" s="8">
        <f t="shared" ref="Q632" si="537">SUM(O632:P632)</f>
        <v>9150</v>
      </c>
      <c r="R632" s="8"/>
      <c r="S632" s="8">
        <f t="shared" ref="S632" si="538">SUM(Q632:R632)</f>
        <v>9150</v>
      </c>
      <c r="T632" s="8"/>
      <c r="U632" s="8">
        <f>SUM(S632:T632)</f>
        <v>9150</v>
      </c>
      <c r="V632" s="8">
        <v>10172.5</v>
      </c>
      <c r="W632" s="8"/>
      <c r="X632" s="8">
        <f t="shared" ref="X632" si="539">SUM(V632:W632)</f>
        <v>10172.5</v>
      </c>
      <c r="Y632" s="8"/>
      <c r="Z632" s="8">
        <f t="shared" ref="Z632" si="540">SUM(X632:Y632)</f>
        <v>10172.5</v>
      </c>
      <c r="AA632" s="82"/>
    </row>
    <row r="633" spans="1:27" s="106" customFormat="1" ht="15.75" hidden="1" outlineLevel="7" x14ac:dyDescent="0.2">
      <c r="A633" s="5" t="s">
        <v>381</v>
      </c>
      <c r="B633" s="5" t="s">
        <v>383</v>
      </c>
      <c r="C633" s="10" t="s">
        <v>592</v>
      </c>
      <c r="D633" s="10"/>
      <c r="E633" s="15" t="s">
        <v>590</v>
      </c>
      <c r="F633" s="4">
        <f>F634</f>
        <v>100</v>
      </c>
      <c r="G633" s="4">
        <f t="shared" ref="G633:N635" si="541">G634</f>
        <v>0</v>
      </c>
      <c r="H633" s="4">
        <f t="shared" si="541"/>
        <v>100</v>
      </c>
      <c r="I633" s="4">
        <f t="shared" si="541"/>
        <v>0</v>
      </c>
      <c r="J633" s="4">
        <f t="shared" si="541"/>
        <v>0</v>
      </c>
      <c r="K633" s="4">
        <f t="shared" si="541"/>
        <v>0</v>
      </c>
      <c r="L633" s="4">
        <f t="shared" si="541"/>
        <v>100</v>
      </c>
      <c r="M633" s="4">
        <f t="shared" si="541"/>
        <v>0</v>
      </c>
      <c r="N633" s="4">
        <f t="shared" si="541"/>
        <v>100</v>
      </c>
      <c r="O633" s="4">
        <f t="shared" si="534"/>
        <v>0</v>
      </c>
      <c r="P633" s="4">
        <f t="shared" si="534"/>
        <v>0</v>
      </c>
      <c r="Q633" s="4"/>
      <c r="R633" s="4">
        <f t="shared" ref="R633:U635" si="542">R634</f>
        <v>0</v>
      </c>
      <c r="S633" s="4">
        <f t="shared" si="542"/>
        <v>0</v>
      </c>
      <c r="T633" s="4">
        <f t="shared" si="542"/>
        <v>0</v>
      </c>
      <c r="U633" s="4">
        <f t="shared" si="542"/>
        <v>0</v>
      </c>
      <c r="V633" s="4">
        <f t="shared" si="534"/>
        <v>0</v>
      </c>
      <c r="W633" s="4">
        <f t="shared" si="534"/>
        <v>0</v>
      </c>
      <c r="X633" s="4"/>
      <c r="Y633" s="4">
        <f t="shared" ref="Y633:Z635" si="543">Y634</f>
        <v>0</v>
      </c>
      <c r="Z633" s="4">
        <f t="shared" si="543"/>
        <v>0</v>
      </c>
      <c r="AA633" s="82"/>
    </row>
    <row r="634" spans="1:27" ht="31.5" hidden="1" outlineLevel="7" x14ac:dyDescent="0.2">
      <c r="A634" s="13" t="s">
        <v>381</v>
      </c>
      <c r="B634" s="13" t="s">
        <v>383</v>
      </c>
      <c r="C634" s="9" t="s">
        <v>592</v>
      </c>
      <c r="D634" s="9" t="s">
        <v>92</v>
      </c>
      <c r="E634" s="17" t="s">
        <v>591</v>
      </c>
      <c r="F634" s="8">
        <v>100</v>
      </c>
      <c r="G634" s="8"/>
      <c r="H634" s="8">
        <f t="shared" ref="H634" si="544">SUM(F634:G634)</f>
        <v>100</v>
      </c>
      <c r="I634" s="8"/>
      <c r="J634" s="8"/>
      <c r="K634" s="8"/>
      <c r="L634" s="8">
        <f t="shared" ref="L634" si="545">SUM(H634:K634)</f>
        <v>100</v>
      </c>
      <c r="M634" s="8"/>
      <c r="N634" s="8">
        <f>SUM(L634:M634)</f>
        <v>100</v>
      </c>
      <c r="O634" s="8"/>
      <c r="P634" s="8"/>
      <c r="Q634" s="8"/>
      <c r="R634" s="8"/>
      <c r="S634" s="8">
        <f t="shared" ref="S634" si="546">SUM(Q634:R634)</f>
        <v>0</v>
      </c>
      <c r="T634" s="8"/>
      <c r="U634" s="8">
        <f>SUM(S634:T634)</f>
        <v>0</v>
      </c>
      <c r="V634" s="8"/>
      <c r="W634" s="8"/>
      <c r="X634" s="8"/>
      <c r="Y634" s="8"/>
      <c r="Z634" s="8">
        <f t="shared" ref="Z634" si="547">SUM(X634:Y634)</f>
        <v>0</v>
      </c>
      <c r="AA634" s="82"/>
    </row>
    <row r="635" spans="1:27" s="106" customFormat="1" ht="63" hidden="1" outlineLevel="7" x14ac:dyDescent="0.2">
      <c r="A635" s="5" t="s">
        <v>381</v>
      </c>
      <c r="B635" s="5" t="s">
        <v>383</v>
      </c>
      <c r="C635" s="80" t="s">
        <v>672</v>
      </c>
      <c r="D635" s="80"/>
      <c r="E635" s="81" t="s">
        <v>671</v>
      </c>
      <c r="F635" s="4"/>
      <c r="G635" s="4">
        <f t="shared" si="541"/>
        <v>357.30792000000002</v>
      </c>
      <c r="H635" s="4">
        <f t="shared" si="541"/>
        <v>357.30792000000002</v>
      </c>
      <c r="I635" s="4">
        <f t="shared" si="541"/>
        <v>0</v>
      </c>
      <c r="J635" s="4">
        <f t="shared" si="541"/>
        <v>0</v>
      </c>
      <c r="K635" s="4">
        <f t="shared" si="541"/>
        <v>415.52</v>
      </c>
      <c r="L635" s="4">
        <f t="shared" si="541"/>
        <v>772.82791999999995</v>
      </c>
      <c r="M635" s="4">
        <f t="shared" si="541"/>
        <v>0</v>
      </c>
      <c r="N635" s="4">
        <f t="shared" si="541"/>
        <v>772.82791999999995</v>
      </c>
      <c r="O635" s="4"/>
      <c r="P635" s="4"/>
      <c r="Q635" s="4"/>
      <c r="R635" s="4">
        <f t="shared" si="542"/>
        <v>0</v>
      </c>
      <c r="S635" s="4"/>
      <c r="T635" s="4">
        <f t="shared" si="542"/>
        <v>0</v>
      </c>
      <c r="U635" s="4">
        <f t="shared" si="542"/>
        <v>0</v>
      </c>
      <c r="V635" s="4"/>
      <c r="W635" s="4"/>
      <c r="X635" s="4"/>
      <c r="Y635" s="4">
        <f t="shared" si="543"/>
        <v>0</v>
      </c>
      <c r="Z635" s="4"/>
      <c r="AA635" s="82"/>
    </row>
    <row r="636" spans="1:27" ht="31.5" hidden="1" outlineLevel="7" x14ac:dyDescent="0.2">
      <c r="A636" s="13" t="s">
        <v>381</v>
      </c>
      <c r="B636" s="13" t="s">
        <v>383</v>
      </c>
      <c r="C636" s="78" t="s">
        <v>672</v>
      </c>
      <c r="D636" s="9" t="s">
        <v>92</v>
      </c>
      <c r="E636" s="79" t="s">
        <v>591</v>
      </c>
      <c r="F636" s="8"/>
      <c r="G636" s="49">
        <v>357.30792000000002</v>
      </c>
      <c r="H636" s="49">
        <f t="shared" ref="H636" si="548">SUM(F636:G636)</f>
        <v>357.30792000000002</v>
      </c>
      <c r="I636" s="49"/>
      <c r="J636" s="49"/>
      <c r="K636" s="49">
        <v>415.52</v>
      </c>
      <c r="L636" s="49">
        <f t="shared" ref="L636" si="549">SUM(H636:K636)</f>
        <v>772.82791999999995</v>
      </c>
      <c r="M636" s="49"/>
      <c r="N636" s="49">
        <f>SUM(L636:M636)</f>
        <v>772.82791999999995</v>
      </c>
      <c r="O636" s="8"/>
      <c r="P636" s="8"/>
      <c r="Q636" s="8"/>
      <c r="R636" s="49"/>
      <c r="S636" s="49"/>
      <c r="T636" s="49"/>
      <c r="U636" s="49">
        <f>SUM(S636:T636)</f>
        <v>0</v>
      </c>
      <c r="V636" s="8"/>
      <c r="W636" s="8"/>
      <c r="X636" s="8"/>
      <c r="Y636" s="49"/>
      <c r="Z636" s="49"/>
      <c r="AA636" s="82"/>
    </row>
    <row r="637" spans="1:27" ht="63" hidden="1" outlineLevel="7" x14ac:dyDescent="0.2">
      <c r="A637" s="47" t="s">
        <v>381</v>
      </c>
      <c r="B637" s="47" t="s">
        <v>383</v>
      </c>
      <c r="C637" s="127" t="s">
        <v>672</v>
      </c>
      <c r="D637" s="127"/>
      <c r="E637" s="137" t="s">
        <v>705</v>
      </c>
      <c r="F637" s="8"/>
      <c r="G637" s="49"/>
      <c r="H637" s="49"/>
      <c r="I637" s="20">
        <f t="shared" ref="I637" si="550">I638</f>
        <v>2318.4837600000001</v>
      </c>
      <c r="J637" s="49"/>
      <c r="K637" s="49"/>
      <c r="L637" s="20">
        <f t="shared" ref="G637:L639" si="551">L638</f>
        <v>2318.4837600000001</v>
      </c>
      <c r="M637" s="49"/>
      <c r="N637" s="20">
        <f t="shared" ref="M637:P639" si="552">N638</f>
        <v>2318.4837600000001</v>
      </c>
      <c r="O637" s="8"/>
      <c r="P637" s="8"/>
      <c r="Q637" s="8"/>
      <c r="R637" s="49"/>
      <c r="S637" s="49"/>
      <c r="T637" s="49"/>
      <c r="U637" s="20">
        <f t="shared" ref="T637:W639" si="553">U638</f>
        <v>0</v>
      </c>
      <c r="V637" s="8"/>
      <c r="W637" s="8"/>
      <c r="X637" s="8"/>
      <c r="Y637" s="49"/>
      <c r="Z637" s="49"/>
      <c r="AA637" s="82"/>
    </row>
    <row r="638" spans="1:27" ht="31.5" hidden="1" outlineLevel="7" x14ac:dyDescent="0.2">
      <c r="A638" s="46" t="s">
        <v>381</v>
      </c>
      <c r="B638" s="46" t="s">
        <v>383</v>
      </c>
      <c r="C638" s="128" t="s">
        <v>672</v>
      </c>
      <c r="D638" s="128" t="s">
        <v>92</v>
      </c>
      <c r="E638" s="131" t="s">
        <v>591</v>
      </c>
      <c r="F638" s="8"/>
      <c r="G638" s="49"/>
      <c r="H638" s="49"/>
      <c r="I638" s="118">
        <v>2318.4837600000001</v>
      </c>
      <c r="J638" s="49"/>
      <c r="K638" s="49"/>
      <c r="L638" s="118">
        <f t="shared" ref="L638:L640" si="554">SUM(H638:K638)</f>
        <v>2318.4837600000001</v>
      </c>
      <c r="M638" s="49"/>
      <c r="N638" s="118">
        <f>SUM(L638:M638)</f>
        <v>2318.4837600000001</v>
      </c>
      <c r="O638" s="8"/>
      <c r="P638" s="8"/>
      <c r="Q638" s="8"/>
      <c r="R638" s="49"/>
      <c r="S638" s="49"/>
      <c r="T638" s="49"/>
      <c r="U638" s="118">
        <f>SUM(S638:T638)</f>
        <v>0</v>
      </c>
      <c r="V638" s="8"/>
      <c r="W638" s="8"/>
      <c r="X638" s="8"/>
      <c r="Y638" s="49"/>
      <c r="Z638" s="49"/>
      <c r="AA638" s="82"/>
    </row>
    <row r="639" spans="1:27" s="107" customFormat="1" ht="47.25" hidden="1" outlineLevel="5" x14ac:dyDescent="0.2">
      <c r="A639" s="47" t="s">
        <v>381</v>
      </c>
      <c r="B639" s="47" t="s">
        <v>383</v>
      </c>
      <c r="C639" s="47" t="s">
        <v>387</v>
      </c>
      <c r="D639" s="47"/>
      <c r="E639" s="45" t="s">
        <v>388</v>
      </c>
      <c r="F639" s="20">
        <f>F640</f>
        <v>4372.8</v>
      </c>
      <c r="G639" s="20">
        <f t="shared" si="551"/>
        <v>0</v>
      </c>
      <c r="H639" s="20">
        <f t="shared" si="551"/>
        <v>4372.8</v>
      </c>
      <c r="I639" s="20">
        <f t="shared" si="551"/>
        <v>0</v>
      </c>
      <c r="J639" s="20">
        <f t="shared" si="551"/>
        <v>0</v>
      </c>
      <c r="K639" s="20">
        <f t="shared" si="551"/>
        <v>0</v>
      </c>
      <c r="L639" s="20">
        <f t="shared" si="551"/>
        <v>4372.8</v>
      </c>
      <c r="M639" s="20">
        <f t="shared" si="552"/>
        <v>0</v>
      </c>
      <c r="N639" s="20">
        <f t="shared" si="552"/>
        <v>4372.8</v>
      </c>
      <c r="O639" s="20">
        <f t="shared" si="552"/>
        <v>0</v>
      </c>
      <c r="P639" s="20">
        <f t="shared" si="552"/>
        <v>0</v>
      </c>
      <c r="Q639" s="20"/>
      <c r="R639" s="20">
        <f t="shared" ref="R639:S639" si="555">R640</f>
        <v>0</v>
      </c>
      <c r="S639" s="20">
        <f t="shared" si="555"/>
        <v>0</v>
      </c>
      <c r="T639" s="20">
        <f t="shared" si="553"/>
        <v>0</v>
      </c>
      <c r="U639" s="20">
        <f t="shared" si="553"/>
        <v>0</v>
      </c>
      <c r="V639" s="20">
        <f t="shared" si="553"/>
        <v>0</v>
      </c>
      <c r="W639" s="20">
        <f t="shared" si="553"/>
        <v>0</v>
      </c>
      <c r="X639" s="20"/>
      <c r="Y639" s="20">
        <f t="shared" ref="Y639:Z639" si="556">Y640</f>
        <v>0</v>
      </c>
      <c r="Z639" s="20">
        <f t="shared" si="556"/>
        <v>0</v>
      </c>
      <c r="AA639" s="82"/>
    </row>
    <row r="640" spans="1:27" s="107" customFormat="1" ht="31.5" hidden="1" outlineLevel="7" x14ac:dyDescent="0.2">
      <c r="A640" s="46" t="s">
        <v>381</v>
      </c>
      <c r="B640" s="46" t="s">
        <v>383</v>
      </c>
      <c r="C640" s="46" t="s">
        <v>387</v>
      </c>
      <c r="D640" s="46" t="s">
        <v>92</v>
      </c>
      <c r="E640" s="50" t="s">
        <v>93</v>
      </c>
      <c r="F640" s="7">
        <v>4372.8</v>
      </c>
      <c r="G640" s="7"/>
      <c r="H640" s="7">
        <f t="shared" ref="H640" si="557">SUM(F640:G640)</f>
        <v>4372.8</v>
      </c>
      <c r="I640" s="7"/>
      <c r="J640" s="7"/>
      <c r="K640" s="7"/>
      <c r="L640" s="7">
        <f t="shared" si="554"/>
        <v>4372.8</v>
      </c>
      <c r="M640" s="7"/>
      <c r="N640" s="7">
        <f>SUM(L640:M640)</f>
        <v>4372.8</v>
      </c>
      <c r="O640" s="7"/>
      <c r="P640" s="7"/>
      <c r="Q640" s="7"/>
      <c r="R640" s="7"/>
      <c r="S640" s="7">
        <f t="shared" ref="S640" si="558">SUM(Q640:R640)</f>
        <v>0</v>
      </c>
      <c r="T640" s="7"/>
      <c r="U640" s="7">
        <f>SUM(S640:T640)</f>
        <v>0</v>
      </c>
      <c r="V640" s="7"/>
      <c r="W640" s="7"/>
      <c r="X640" s="7"/>
      <c r="Y640" s="7"/>
      <c r="Z640" s="7">
        <f t="shared" ref="Z640" si="559">SUM(X640:Y640)</f>
        <v>0</v>
      </c>
      <c r="AA640" s="82"/>
    </row>
    <row r="641" spans="1:27" s="107" customFormat="1" ht="63" hidden="1" outlineLevel="5" x14ac:dyDescent="0.2">
      <c r="A641" s="47" t="s">
        <v>381</v>
      </c>
      <c r="B641" s="47" t="s">
        <v>383</v>
      </c>
      <c r="C641" s="47" t="s">
        <v>389</v>
      </c>
      <c r="D641" s="47"/>
      <c r="E641" s="45" t="s">
        <v>390</v>
      </c>
      <c r="F641" s="20">
        <f>F642</f>
        <v>2450</v>
      </c>
      <c r="G641" s="20">
        <f t="shared" ref="G641:Z641" si="560">G642</f>
        <v>0</v>
      </c>
      <c r="H641" s="20">
        <f t="shared" si="560"/>
        <v>2450</v>
      </c>
      <c r="I641" s="20">
        <f t="shared" si="560"/>
        <v>0</v>
      </c>
      <c r="J641" s="20">
        <f t="shared" si="560"/>
        <v>0</v>
      </c>
      <c r="K641" s="20">
        <f t="shared" si="560"/>
        <v>0</v>
      </c>
      <c r="L641" s="20">
        <f t="shared" si="560"/>
        <v>2450</v>
      </c>
      <c r="M641" s="20">
        <f t="shared" si="560"/>
        <v>0</v>
      </c>
      <c r="N641" s="20">
        <f t="shared" si="560"/>
        <v>2450</v>
      </c>
      <c r="O641" s="20">
        <f t="shared" si="560"/>
        <v>1400</v>
      </c>
      <c r="P641" s="20">
        <f t="shared" si="560"/>
        <v>0</v>
      </c>
      <c r="Q641" s="20">
        <f t="shared" si="560"/>
        <v>1400</v>
      </c>
      <c r="R641" s="20">
        <f t="shared" si="560"/>
        <v>0</v>
      </c>
      <c r="S641" s="20">
        <f t="shared" si="560"/>
        <v>1400</v>
      </c>
      <c r="T641" s="20">
        <f t="shared" si="560"/>
        <v>0</v>
      </c>
      <c r="U641" s="20">
        <f t="shared" si="560"/>
        <v>1400</v>
      </c>
      <c r="V641" s="20">
        <f t="shared" si="560"/>
        <v>1050</v>
      </c>
      <c r="W641" s="20">
        <f t="shared" si="560"/>
        <v>0</v>
      </c>
      <c r="X641" s="20">
        <f t="shared" si="560"/>
        <v>1050</v>
      </c>
      <c r="Y641" s="20">
        <f t="shared" si="560"/>
        <v>0</v>
      </c>
      <c r="Z641" s="20">
        <f t="shared" si="560"/>
        <v>1050</v>
      </c>
      <c r="AA641" s="82"/>
    </row>
    <row r="642" spans="1:27" s="107" customFormat="1" ht="31.5" hidden="1" outlineLevel="7" x14ac:dyDescent="0.2">
      <c r="A642" s="46" t="s">
        <v>381</v>
      </c>
      <c r="B642" s="46" t="s">
        <v>383</v>
      </c>
      <c r="C642" s="46" t="s">
        <v>389</v>
      </c>
      <c r="D642" s="46" t="s">
        <v>92</v>
      </c>
      <c r="E642" s="50" t="s">
        <v>93</v>
      </c>
      <c r="F642" s="7">
        <v>2450</v>
      </c>
      <c r="G642" s="7"/>
      <c r="H642" s="7">
        <f t="shared" ref="H642" si="561">SUM(F642:G642)</f>
        <v>2450</v>
      </c>
      <c r="I642" s="7"/>
      <c r="J642" s="7"/>
      <c r="K642" s="7"/>
      <c r="L642" s="7">
        <f t="shared" ref="L642" si="562">SUM(H642:K642)</f>
        <v>2450</v>
      </c>
      <c r="M642" s="7"/>
      <c r="N642" s="7">
        <f>SUM(L642:M642)</f>
        <v>2450</v>
      </c>
      <c r="O642" s="7">
        <v>1400</v>
      </c>
      <c r="P642" s="7"/>
      <c r="Q642" s="7">
        <f t="shared" ref="Q642" si="563">SUM(O642:P642)</f>
        <v>1400</v>
      </c>
      <c r="R642" s="7"/>
      <c r="S642" s="7">
        <f t="shared" ref="S642" si="564">SUM(Q642:R642)</f>
        <v>1400</v>
      </c>
      <c r="T642" s="7"/>
      <c r="U642" s="7">
        <f>SUM(S642:T642)</f>
        <v>1400</v>
      </c>
      <c r="V642" s="7">
        <v>1050</v>
      </c>
      <c r="W642" s="7"/>
      <c r="X642" s="7">
        <f t="shared" ref="X642" si="565">SUM(V642:W642)</f>
        <v>1050</v>
      </c>
      <c r="Y642" s="7"/>
      <c r="Z642" s="7">
        <f t="shared" ref="Z642" si="566">SUM(X642:Y642)</f>
        <v>1050</v>
      </c>
      <c r="AA642" s="82"/>
    </row>
    <row r="643" spans="1:27" ht="31.5" hidden="1" outlineLevel="4" x14ac:dyDescent="0.2">
      <c r="A643" s="5" t="s">
        <v>381</v>
      </c>
      <c r="B643" s="5" t="s">
        <v>383</v>
      </c>
      <c r="C643" s="5" t="s">
        <v>391</v>
      </c>
      <c r="D643" s="5"/>
      <c r="E643" s="23" t="s">
        <v>647</v>
      </c>
      <c r="F643" s="4">
        <f>F644</f>
        <v>400</v>
      </c>
      <c r="G643" s="4">
        <f t="shared" ref="G643:P644" si="567">G644</f>
        <v>0</v>
      </c>
      <c r="H643" s="4">
        <f t="shared" si="567"/>
        <v>400</v>
      </c>
      <c r="I643" s="4">
        <f t="shared" si="567"/>
        <v>0</v>
      </c>
      <c r="J643" s="4">
        <f t="shared" si="567"/>
        <v>200</v>
      </c>
      <c r="K643" s="4">
        <f t="shared" si="567"/>
        <v>0</v>
      </c>
      <c r="L643" s="4">
        <f t="shared" si="567"/>
        <v>600</v>
      </c>
      <c r="M643" s="4">
        <f t="shared" si="567"/>
        <v>0</v>
      </c>
      <c r="N643" s="4">
        <f t="shared" si="567"/>
        <v>600</v>
      </c>
      <c r="O643" s="4">
        <f t="shared" si="567"/>
        <v>0</v>
      </c>
      <c r="P643" s="4">
        <f t="shared" si="567"/>
        <v>0</v>
      </c>
      <c r="Q643" s="4"/>
      <c r="R643" s="4">
        <f t="shared" ref="R643:R644" si="568">R644</f>
        <v>0</v>
      </c>
      <c r="S643" s="4"/>
      <c r="T643" s="4">
        <f t="shared" ref="T643:W644" si="569">T644</f>
        <v>0</v>
      </c>
      <c r="U643" s="4">
        <f t="shared" si="569"/>
        <v>0</v>
      </c>
      <c r="V643" s="4">
        <f t="shared" si="569"/>
        <v>0</v>
      </c>
      <c r="W643" s="4">
        <f t="shared" si="569"/>
        <v>0</v>
      </c>
      <c r="X643" s="4"/>
      <c r="Y643" s="4">
        <f t="shared" ref="Y643:Y644" si="570">Y644</f>
        <v>0</v>
      </c>
      <c r="Z643" s="4"/>
      <c r="AA643" s="82"/>
    </row>
    <row r="644" spans="1:27" ht="47.25" hidden="1" outlineLevel="5" x14ac:dyDescent="0.2">
      <c r="A644" s="5" t="s">
        <v>381</v>
      </c>
      <c r="B644" s="5" t="s">
        <v>383</v>
      </c>
      <c r="C644" s="5" t="s">
        <v>392</v>
      </c>
      <c r="D644" s="5"/>
      <c r="E644" s="23" t="s">
        <v>393</v>
      </c>
      <c r="F644" s="4">
        <f>F645</f>
        <v>400</v>
      </c>
      <c r="G644" s="4">
        <f t="shared" si="567"/>
        <v>0</v>
      </c>
      <c r="H644" s="4">
        <f t="shared" si="567"/>
        <v>400</v>
      </c>
      <c r="I644" s="4">
        <f t="shared" si="567"/>
        <v>0</v>
      </c>
      <c r="J644" s="4">
        <f t="shared" si="567"/>
        <v>200</v>
      </c>
      <c r="K644" s="4">
        <f t="shared" si="567"/>
        <v>0</v>
      </c>
      <c r="L644" s="4">
        <f t="shared" si="567"/>
        <v>600</v>
      </c>
      <c r="M644" s="4">
        <f t="shared" si="567"/>
        <v>0</v>
      </c>
      <c r="N644" s="4">
        <f t="shared" si="567"/>
        <v>600</v>
      </c>
      <c r="O644" s="4">
        <f t="shared" si="567"/>
        <v>0</v>
      </c>
      <c r="P644" s="4">
        <f t="shared" si="567"/>
        <v>0</v>
      </c>
      <c r="Q644" s="4"/>
      <c r="R644" s="4">
        <f t="shared" si="568"/>
        <v>0</v>
      </c>
      <c r="S644" s="4"/>
      <c r="T644" s="4">
        <f t="shared" si="569"/>
        <v>0</v>
      </c>
      <c r="U644" s="4">
        <f t="shared" si="569"/>
        <v>0</v>
      </c>
      <c r="V644" s="4">
        <f t="shared" si="569"/>
        <v>0</v>
      </c>
      <c r="W644" s="4">
        <f t="shared" si="569"/>
        <v>0</v>
      </c>
      <c r="X644" s="4"/>
      <c r="Y644" s="4">
        <f t="shared" si="570"/>
        <v>0</v>
      </c>
      <c r="Z644" s="4"/>
      <c r="AA644" s="82"/>
    </row>
    <row r="645" spans="1:27" ht="31.5" hidden="1" outlineLevel="7" x14ac:dyDescent="0.2">
      <c r="A645" s="13" t="s">
        <v>381</v>
      </c>
      <c r="B645" s="13" t="s">
        <v>383</v>
      </c>
      <c r="C645" s="13" t="s">
        <v>392</v>
      </c>
      <c r="D645" s="13" t="s">
        <v>92</v>
      </c>
      <c r="E645" s="18" t="s">
        <v>93</v>
      </c>
      <c r="F645" s="8">
        <v>400</v>
      </c>
      <c r="G645" s="8"/>
      <c r="H645" s="8">
        <f t="shared" ref="H645" si="571">SUM(F645:G645)</f>
        <v>400</v>
      </c>
      <c r="I645" s="8"/>
      <c r="J645" s="8">
        <v>200</v>
      </c>
      <c r="K645" s="8"/>
      <c r="L645" s="8">
        <f t="shared" ref="L645" si="572">SUM(H645:K645)</f>
        <v>600</v>
      </c>
      <c r="M645" s="8"/>
      <c r="N645" s="8">
        <f>SUM(L645:M645)</f>
        <v>600</v>
      </c>
      <c r="O645" s="8"/>
      <c r="P645" s="8"/>
      <c r="Q645" s="8"/>
      <c r="R645" s="8"/>
      <c r="S645" s="8"/>
      <c r="T645" s="8"/>
      <c r="U645" s="8">
        <f>SUM(S645:T645)</f>
        <v>0</v>
      </c>
      <c r="V645" s="8"/>
      <c r="W645" s="8"/>
      <c r="X645" s="8"/>
      <c r="Y645" s="8"/>
      <c r="Z645" s="8"/>
      <c r="AA645" s="82"/>
    </row>
    <row r="646" spans="1:27" ht="31.5" outlineLevel="3" x14ac:dyDescent="0.2">
      <c r="A646" s="5" t="s">
        <v>381</v>
      </c>
      <c r="B646" s="5" t="s">
        <v>383</v>
      </c>
      <c r="C646" s="5" t="s">
        <v>394</v>
      </c>
      <c r="D646" s="5"/>
      <c r="E646" s="23" t="s">
        <v>395</v>
      </c>
      <c r="F646" s="4">
        <f>F647+F650</f>
        <v>631733.6</v>
      </c>
      <c r="G646" s="4">
        <f t="shared" ref="G646:Z646" si="573">G647+G650</f>
        <v>1420.9</v>
      </c>
      <c r="H646" s="4">
        <f t="shared" si="573"/>
        <v>633154.5</v>
      </c>
      <c r="I646" s="4">
        <f t="shared" si="573"/>
        <v>-198.22524000000001</v>
      </c>
      <c r="J646" s="4">
        <f t="shared" si="573"/>
        <v>0</v>
      </c>
      <c r="K646" s="4">
        <f t="shared" si="573"/>
        <v>0</v>
      </c>
      <c r="L646" s="4">
        <f t="shared" si="573"/>
        <v>632956.27476000006</v>
      </c>
      <c r="M646" s="4">
        <f t="shared" si="573"/>
        <v>2196.8879999999999</v>
      </c>
      <c r="N646" s="4">
        <f t="shared" si="573"/>
        <v>635153.16276000009</v>
      </c>
      <c r="O646" s="4">
        <f t="shared" si="573"/>
        <v>613027</v>
      </c>
      <c r="P646" s="4">
        <f t="shared" si="573"/>
        <v>5708.7</v>
      </c>
      <c r="Q646" s="4">
        <f t="shared" si="573"/>
        <v>618735.69999999995</v>
      </c>
      <c r="R646" s="4">
        <f t="shared" si="573"/>
        <v>0</v>
      </c>
      <c r="S646" s="4">
        <f t="shared" si="573"/>
        <v>618735.69999999995</v>
      </c>
      <c r="T646" s="4">
        <f t="shared" si="573"/>
        <v>0</v>
      </c>
      <c r="U646" s="4">
        <f t="shared" si="573"/>
        <v>618735.69999999995</v>
      </c>
      <c r="V646" s="4">
        <f t="shared" si="573"/>
        <v>609509.60000000009</v>
      </c>
      <c r="W646" s="4">
        <f t="shared" si="573"/>
        <v>5674.4</v>
      </c>
      <c r="X646" s="4">
        <f t="shared" si="573"/>
        <v>615184</v>
      </c>
      <c r="Y646" s="4">
        <f t="shared" si="573"/>
        <v>0</v>
      </c>
      <c r="Z646" s="4">
        <f t="shared" si="573"/>
        <v>615184</v>
      </c>
      <c r="AA646" s="82"/>
    </row>
    <row r="647" spans="1:27" ht="31.5" outlineLevel="4" x14ac:dyDescent="0.2">
      <c r="A647" s="5" t="s">
        <v>381</v>
      </c>
      <c r="B647" s="5" t="s">
        <v>383</v>
      </c>
      <c r="C647" s="5" t="s">
        <v>396</v>
      </c>
      <c r="D647" s="5"/>
      <c r="E647" s="23" t="s">
        <v>57</v>
      </c>
      <c r="F647" s="4">
        <f t="shared" ref="F647:Z648" si="574">F648</f>
        <v>123225.9</v>
      </c>
      <c r="G647" s="4">
        <f t="shared" si="574"/>
        <v>0</v>
      </c>
      <c r="H647" s="4">
        <f t="shared" si="574"/>
        <v>123225.9</v>
      </c>
      <c r="I647" s="4">
        <f t="shared" si="574"/>
        <v>0</v>
      </c>
      <c r="J647" s="4">
        <f t="shared" si="574"/>
        <v>0</v>
      </c>
      <c r="K647" s="4">
        <f t="shared" si="574"/>
        <v>0</v>
      </c>
      <c r="L647" s="4">
        <f t="shared" si="574"/>
        <v>123225.9</v>
      </c>
      <c r="M647" s="4">
        <f t="shared" si="574"/>
        <v>1735.14</v>
      </c>
      <c r="N647" s="4">
        <f t="shared" si="574"/>
        <v>124961.04</v>
      </c>
      <c r="O647" s="4">
        <f t="shared" si="574"/>
        <v>110900</v>
      </c>
      <c r="P647" s="4">
        <f t="shared" si="574"/>
        <v>0</v>
      </c>
      <c r="Q647" s="4">
        <f t="shared" si="574"/>
        <v>110900</v>
      </c>
      <c r="R647" s="4">
        <f t="shared" si="574"/>
        <v>0</v>
      </c>
      <c r="S647" s="4">
        <f t="shared" si="574"/>
        <v>110900</v>
      </c>
      <c r="T647" s="4">
        <f t="shared" si="574"/>
        <v>0</v>
      </c>
      <c r="U647" s="4">
        <f t="shared" si="574"/>
        <v>110900</v>
      </c>
      <c r="V647" s="4">
        <f t="shared" si="574"/>
        <v>110900</v>
      </c>
      <c r="W647" s="4">
        <f t="shared" si="574"/>
        <v>0</v>
      </c>
      <c r="X647" s="4">
        <f t="shared" si="574"/>
        <v>110900</v>
      </c>
      <c r="Y647" s="4">
        <f t="shared" si="574"/>
        <v>0</v>
      </c>
      <c r="Z647" s="4">
        <f t="shared" si="574"/>
        <v>110900</v>
      </c>
      <c r="AA647" s="82"/>
    </row>
    <row r="648" spans="1:27" ht="31.5" outlineLevel="5" x14ac:dyDescent="0.2">
      <c r="A648" s="5" t="s">
        <v>381</v>
      </c>
      <c r="B648" s="5" t="s">
        <v>383</v>
      </c>
      <c r="C648" s="5" t="s">
        <v>397</v>
      </c>
      <c r="D648" s="5"/>
      <c r="E648" s="23" t="s">
        <v>398</v>
      </c>
      <c r="F648" s="4">
        <f t="shared" si="574"/>
        <v>123225.9</v>
      </c>
      <c r="G648" s="4">
        <f t="shared" si="574"/>
        <v>0</v>
      </c>
      <c r="H648" s="4">
        <f t="shared" si="574"/>
        <v>123225.9</v>
      </c>
      <c r="I648" s="4">
        <f t="shared" si="574"/>
        <v>0</v>
      </c>
      <c r="J648" s="4">
        <f t="shared" si="574"/>
        <v>0</v>
      </c>
      <c r="K648" s="4">
        <f t="shared" si="574"/>
        <v>0</v>
      </c>
      <c r="L648" s="4">
        <f t="shared" si="574"/>
        <v>123225.9</v>
      </c>
      <c r="M648" s="4">
        <f t="shared" si="574"/>
        <v>1735.14</v>
      </c>
      <c r="N648" s="4">
        <f t="shared" si="574"/>
        <v>124961.04</v>
      </c>
      <c r="O648" s="4">
        <f t="shared" si="574"/>
        <v>110900</v>
      </c>
      <c r="P648" s="4">
        <f t="shared" si="574"/>
        <v>0</v>
      </c>
      <c r="Q648" s="4">
        <f t="shared" si="574"/>
        <v>110900</v>
      </c>
      <c r="R648" s="4">
        <f t="shared" si="574"/>
        <v>0</v>
      </c>
      <c r="S648" s="4">
        <f t="shared" si="574"/>
        <v>110900</v>
      </c>
      <c r="T648" s="4">
        <f t="shared" si="574"/>
        <v>0</v>
      </c>
      <c r="U648" s="4">
        <f t="shared" si="574"/>
        <v>110900</v>
      </c>
      <c r="V648" s="4">
        <f t="shared" si="574"/>
        <v>110900</v>
      </c>
      <c r="W648" s="4">
        <f t="shared" si="574"/>
        <v>0</v>
      </c>
      <c r="X648" s="4">
        <f t="shared" si="574"/>
        <v>110900</v>
      </c>
      <c r="Y648" s="4">
        <f t="shared" si="574"/>
        <v>0</v>
      </c>
      <c r="Z648" s="4">
        <f t="shared" si="574"/>
        <v>110900</v>
      </c>
      <c r="AA648" s="82"/>
    </row>
    <row r="649" spans="1:27" ht="31.5" outlineLevel="7" x14ac:dyDescent="0.2">
      <c r="A649" s="13" t="s">
        <v>381</v>
      </c>
      <c r="B649" s="13" t="s">
        <v>383</v>
      </c>
      <c r="C649" s="13" t="s">
        <v>397</v>
      </c>
      <c r="D649" s="13" t="s">
        <v>92</v>
      </c>
      <c r="E649" s="18" t="s">
        <v>93</v>
      </c>
      <c r="F649" s="8">
        <v>123225.9</v>
      </c>
      <c r="G649" s="8"/>
      <c r="H649" s="8">
        <f t="shared" ref="H649" si="575">SUM(F649:G649)</f>
        <v>123225.9</v>
      </c>
      <c r="I649" s="8"/>
      <c r="J649" s="8"/>
      <c r="K649" s="8"/>
      <c r="L649" s="8">
        <f t="shared" ref="L649" si="576">SUM(H649:K649)</f>
        <v>123225.9</v>
      </c>
      <c r="M649" s="8">
        <v>1735.14</v>
      </c>
      <c r="N649" s="8">
        <f>SUM(L649:M649)</f>
        <v>124961.04</v>
      </c>
      <c r="O649" s="8">
        <v>110900</v>
      </c>
      <c r="P649" s="8"/>
      <c r="Q649" s="8">
        <f t="shared" ref="Q649" si="577">SUM(O649:P649)</f>
        <v>110900</v>
      </c>
      <c r="R649" s="8"/>
      <c r="S649" s="8">
        <f t="shared" ref="S649" si="578">SUM(Q649:R649)</f>
        <v>110900</v>
      </c>
      <c r="T649" s="8"/>
      <c r="U649" s="8">
        <f>SUM(S649:T649)</f>
        <v>110900</v>
      </c>
      <c r="V649" s="8">
        <v>110900</v>
      </c>
      <c r="W649" s="8"/>
      <c r="X649" s="8">
        <f t="shared" ref="X649" si="579">SUM(V649:W649)</f>
        <v>110900</v>
      </c>
      <c r="Y649" s="8"/>
      <c r="Z649" s="8">
        <f t="shared" ref="Z649" si="580">SUM(X649:Y649)</f>
        <v>110900</v>
      </c>
      <c r="AA649" s="82"/>
    </row>
    <row r="650" spans="1:27" ht="31.5" outlineLevel="4" x14ac:dyDescent="0.2">
      <c r="A650" s="5" t="s">
        <v>381</v>
      </c>
      <c r="B650" s="5" t="s">
        <v>383</v>
      </c>
      <c r="C650" s="5" t="s">
        <v>399</v>
      </c>
      <c r="D650" s="5"/>
      <c r="E650" s="23" t="s">
        <v>400</v>
      </c>
      <c r="F650" s="4">
        <f>F651+F653</f>
        <v>508507.7</v>
      </c>
      <c r="G650" s="4">
        <f t="shared" ref="G650:Z650" si="581">G651+G653</f>
        <v>1420.9</v>
      </c>
      <c r="H650" s="4">
        <f t="shared" si="581"/>
        <v>509928.60000000003</v>
      </c>
      <c r="I650" s="4">
        <f t="shared" si="581"/>
        <v>-198.22524000000001</v>
      </c>
      <c r="J650" s="4">
        <f t="shared" si="581"/>
        <v>0</v>
      </c>
      <c r="K650" s="4">
        <f t="shared" si="581"/>
        <v>0</v>
      </c>
      <c r="L650" s="4">
        <f t="shared" si="581"/>
        <v>509730.37476000004</v>
      </c>
      <c r="M650" s="4">
        <f t="shared" si="581"/>
        <v>461.74799999999999</v>
      </c>
      <c r="N650" s="4">
        <f t="shared" si="581"/>
        <v>510192.12276000006</v>
      </c>
      <c r="O650" s="4">
        <f t="shared" si="581"/>
        <v>502127</v>
      </c>
      <c r="P650" s="4">
        <f t="shared" si="581"/>
        <v>5708.7</v>
      </c>
      <c r="Q650" s="4">
        <f t="shared" si="581"/>
        <v>507835.7</v>
      </c>
      <c r="R650" s="4">
        <f t="shared" si="581"/>
        <v>0</v>
      </c>
      <c r="S650" s="4">
        <f t="shared" si="581"/>
        <v>507835.7</v>
      </c>
      <c r="T650" s="4">
        <f t="shared" si="581"/>
        <v>0</v>
      </c>
      <c r="U650" s="4">
        <f t="shared" si="581"/>
        <v>507835.7</v>
      </c>
      <c r="V650" s="4">
        <f t="shared" si="581"/>
        <v>498609.60000000003</v>
      </c>
      <c r="W650" s="4">
        <f t="shared" si="581"/>
        <v>5674.4</v>
      </c>
      <c r="X650" s="4">
        <f t="shared" si="581"/>
        <v>504284.00000000006</v>
      </c>
      <c r="Y650" s="4">
        <f t="shared" si="581"/>
        <v>0</v>
      </c>
      <c r="Z650" s="4">
        <f t="shared" si="581"/>
        <v>504284.00000000006</v>
      </c>
      <c r="AA650" s="82"/>
    </row>
    <row r="651" spans="1:27" ht="47.25" outlineLevel="5" x14ac:dyDescent="0.2">
      <c r="A651" s="5" t="s">
        <v>381</v>
      </c>
      <c r="B651" s="5" t="s">
        <v>383</v>
      </c>
      <c r="C651" s="5" t="s">
        <v>401</v>
      </c>
      <c r="D651" s="5"/>
      <c r="E651" s="23" t="s">
        <v>402</v>
      </c>
      <c r="F651" s="4">
        <f>F652</f>
        <v>4586</v>
      </c>
      <c r="G651" s="4">
        <f t="shared" ref="G651:Z651" si="582">G652</f>
        <v>0</v>
      </c>
      <c r="H651" s="4">
        <f t="shared" si="582"/>
        <v>4586</v>
      </c>
      <c r="I651" s="4">
        <f t="shared" si="582"/>
        <v>0</v>
      </c>
      <c r="J651" s="4">
        <f t="shared" si="582"/>
        <v>0</v>
      </c>
      <c r="K651" s="4">
        <f t="shared" si="582"/>
        <v>0</v>
      </c>
      <c r="L651" s="4">
        <f t="shared" si="582"/>
        <v>4586</v>
      </c>
      <c r="M651" s="4">
        <f t="shared" si="582"/>
        <v>461.74799999999999</v>
      </c>
      <c r="N651" s="4">
        <f t="shared" si="582"/>
        <v>5047.7479999999996</v>
      </c>
      <c r="O651" s="4">
        <f t="shared" si="582"/>
        <v>4150</v>
      </c>
      <c r="P651" s="4">
        <f t="shared" si="582"/>
        <v>0</v>
      </c>
      <c r="Q651" s="4">
        <f t="shared" si="582"/>
        <v>4150</v>
      </c>
      <c r="R651" s="4">
        <f t="shared" si="582"/>
        <v>0</v>
      </c>
      <c r="S651" s="4">
        <f t="shared" si="582"/>
        <v>4150</v>
      </c>
      <c r="T651" s="4">
        <f t="shared" si="582"/>
        <v>0</v>
      </c>
      <c r="U651" s="4">
        <f t="shared" si="582"/>
        <v>4150</v>
      </c>
      <c r="V651" s="4">
        <f t="shared" si="582"/>
        <v>4150</v>
      </c>
      <c r="W651" s="4">
        <f t="shared" si="582"/>
        <v>0</v>
      </c>
      <c r="X651" s="4">
        <f t="shared" si="582"/>
        <v>4150</v>
      </c>
      <c r="Y651" s="4">
        <f t="shared" si="582"/>
        <v>0</v>
      </c>
      <c r="Z651" s="4">
        <f t="shared" si="582"/>
        <v>4150</v>
      </c>
      <c r="AA651" s="82"/>
    </row>
    <row r="652" spans="1:27" ht="31.5" outlineLevel="7" x14ac:dyDescent="0.2">
      <c r="A652" s="13" t="s">
        <v>381</v>
      </c>
      <c r="B652" s="13" t="s">
        <v>383</v>
      </c>
      <c r="C652" s="13" t="s">
        <v>401</v>
      </c>
      <c r="D652" s="13" t="s">
        <v>92</v>
      </c>
      <c r="E652" s="18" t="s">
        <v>93</v>
      </c>
      <c r="F652" s="8">
        <v>4586</v>
      </c>
      <c r="G652" s="8"/>
      <c r="H652" s="8">
        <f t="shared" ref="H652" si="583">SUM(F652:G652)</f>
        <v>4586</v>
      </c>
      <c r="I652" s="8"/>
      <c r="J652" s="8"/>
      <c r="K652" s="8"/>
      <c r="L652" s="8">
        <f t="shared" ref="L652" si="584">SUM(H652:K652)</f>
        <v>4586</v>
      </c>
      <c r="M652" s="8">
        <v>461.74799999999999</v>
      </c>
      <c r="N652" s="8">
        <f>SUM(L652:M652)</f>
        <v>5047.7479999999996</v>
      </c>
      <c r="O652" s="8">
        <v>4150</v>
      </c>
      <c r="P652" s="8"/>
      <c r="Q652" s="8">
        <f t="shared" ref="Q652" si="585">SUM(O652:P652)</f>
        <v>4150</v>
      </c>
      <c r="R652" s="8"/>
      <c r="S652" s="8">
        <f t="shared" ref="S652" si="586">SUM(Q652:R652)</f>
        <v>4150</v>
      </c>
      <c r="T652" s="8"/>
      <c r="U652" s="8">
        <f>SUM(S652:T652)</f>
        <v>4150</v>
      </c>
      <c r="V652" s="8">
        <v>4150</v>
      </c>
      <c r="W652" s="8"/>
      <c r="X652" s="8">
        <f t="shared" ref="X652" si="587">SUM(V652:W652)</f>
        <v>4150</v>
      </c>
      <c r="Y652" s="8"/>
      <c r="Z652" s="8">
        <f t="shared" ref="Z652" si="588">SUM(X652:Y652)</f>
        <v>4150</v>
      </c>
      <c r="AA652" s="82"/>
    </row>
    <row r="653" spans="1:27" s="107" customFormat="1" ht="31.5" hidden="1" outlineLevel="5" x14ac:dyDescent="0.2">
      <c r="A653" s="47" t="s">
        <v>381</v>
      </c>
      <c r="B653" s="47" t="s">
        <v>383</v>
      </c>
      <c r="C653" s="47" t="s">
        <v>403</v>
      </c>
      <c r="D653" s="47"/>
      <c r="E653" s="45" t="s">
        <v>404</v>
      </c>
      <c r="F653" s="20">
        <f>F654+F655+F656</f>
        <v>503921.7</v>
      </c>
      <c r="G653" s="20">
        <f t="shared" ref="G653:Z653" si="589">G654+G655+G656</f>
        <v>1420.9</v>
      </c>
      <c r="H653" s="20">
        <f t="shared" si="589"/>
        <v>505342.60000000003</v>
      </c>
      <c r="I653" s="20">
        <f t="shared" si="589"/>
        <v>-198.22524000000001</v>
      </c>
      <c r="J653" s="20">
        <f t="shared" si="589"/>
        <v>0</v>
      </c>
      <c r="K653" s="20">
        <f t="shared" si="589"/>
        <v>0</v>
      </c>
      <c r="L653" s="20">
        <f t="shared" si="589"/>
        <v>505144.37476000004</v>
      </c>
      <c r="M653" s="20">
        <f t="shared" si="589"/>
        <v>0</v>
      </c>
      <c r="N653" s="20">
        <f t="shared" si="589"/>
        <v>505144.37476000004</v>
      </c>
      <c r="O653" s="20">
        <f t="shared" si="589"/>
        <v>497977</v>
      </c>
      <c r="P653" s="20">
        <f t="shared" si="589"/>
        <v>5708.7</v>
      </c>
      <c r="Q653" s="20">
        <f t="shared" si="589"/>
        <v>503685.7</v>
      </c>
      <c r="R653" s="20">
        <f t="shared" si="589"/>
        <v>0</v>
      </c>
      <c r="S653" s="20">
        <f t="shared" si="589"/>
        <v>503685.7</v>
      </c>
      <c r="T653" s="20">
        <f t="shared" si="589"/>
        <v>0</v>
      </c>
      <c r="U653" s="20">
        <f t="shared" si="589"/>
        <v>503685.7</v>
      </c>
      <c r="V653" s="20">
        <f t="shared" si="589"/>
        <v>494459.60000000003</v>
      </c>
      <c r="W653" s="20">
        <f t="shared" si="589"/>
        <v>5674.4</v>
      </c>
      <c r="X653" s="20">
        <f t="shared" si="589"/>
        <v>500134.00000000006</v>
      </c>
      <c r="Y653" s="20">
        <f t="shared" si="589"/>
        <v>0</v>
      </c>
      <c r="Z653" s="20">
        <f t="shared" si="589"/>
        <v>500134.00000000006</v>
      </c>
      <c r="AA653" s="82"/>
    </row>
    <row r="654" spans="1:27" s="107" customFormat="1" ht="31.5" hidden="1" outlineLevel="7" x14ac:dyDescent="0.2">
      <c r="A654" s="46" t="s">
        <v>381</v>
      </c>
      <c r="B654" s="46" t="s">
        <v>383</v>
      </c>
      <c r="C654" s="46" t="s">
        <v>403</v>
      </c>
      <c r="D654" s="46" t="s">
        <v>11</v>
      </c>
      <c r="E654" s="50" t="s">
        <v>12</v>
      </c>
      <c r="F654" s="7">
        <v>14.5</v>
      </c>
      <c r="G654" s="7"/>
      <c r="H654" s="7">
        <f t="shared" ref="H654:H656" si="590">SUM(F654:G654)</f>
        <v>14.5</v>
      </c>
      <c r="I654" s="7"/>
      <c r="J654" s="7"/>
      <c r="K654" s="7"/>
      <c r="L654" s="7">
        <f t="shared" ref="L654:L656" si="591">SUM(H654:K654)</f>
        <v>14.5</v>
      </c>
      <c r="M654" s="7"/>
      <c r="N654" s="7">
        <f>SUM(L654:M654)</f>
        <v>14.5</v>
      </c>
      <c r="O654" s="7">
        <v>14.5</v>
      </c>
      <c r="P654" s="7"/>
      <c r="Q654" s="7">
        <f t="shared" ref="Q654:Q656" si="592">SUM(O654:P654)</f>
        <v>14.5</v>
      </c>
      <c r="R654" s="7"/>
      <c r="S654" s="7">
        <f t="shared" ref="S654:S656" si="593">SUM(Q654:R654)</f>
        <v>14.5</v>
      </c>
      <c r="T654" s="7"/>
      <c r="U654" s="7">
        <f>SUM(S654:T654)</f>
        <v>14.5</v>
      </c>
      <c r="V654" s="7">
        <v>13.2</v>
      </c>
      <c r="W654" s="7"/>
      <c r="X654" s="7">
        <f t="shared" ref="X654:X656" si="594">SUM(V654:W654)</f>
        <v>13.2</v>
      </c>
      <c r="Y654" s="7"/>
      <c r="Z654" s="7">
        <f t="shared" ref="Z654:Z656" si="595">SUM(X654:Y654)</f>
        <v>13.2</v>
      </c>
      <c r="AA654" s="82"/>
    </row>
    <row r="655" spans="1:27" s="107" customFormat="1" ht="31.5" hidden="1" outlineLevel="7" x14ac:dyDescent="0.2">
      <c r="A655" s="46" t="s">
        <v>381</v>
      </c>
      <c r="B655" s="46" t="s">
        <v>383</v>
      </c>
      <c r="C655" s="46" t="s">
        <v>403</v>
      </c>
      <c r="D655" s="46" t="s">
        <v>92</v>
      </c>
      <c r="E655" s="50" t="s">
        <v>93</v>
      </c>
      <c r="F655" s="7">
        <v>472923.2</v>
      </c>
      <c r="G655" s="7">
        <v>1420.9</v>
      </c>
      <c r="H655" s="7">
        <f t="shared" si="590"/>
        <v>474344.10000000003</v>
      </c>
      <c r="I655" s="7">
        <v>-198.22524000000001</v>
      </c>
      <c r="J655" s="7"/>
      <c r="K655" s="7"/>
      <c r="L655" s="7">
        <f t="shared" si="591"/>
        <v>474145.87476000004</v>
      </c>
      <c r="M655" s="7"/>
      <c r="N655" s="7">
        <f>SUM(L655:M655)</f>
        <v>474145.87476000004</v>
      </c>
      <c r="O655" s="7">
        <v>466978.5</v>
      </c>
      <c r="P655" s="7">
        <v>5708.7</v>
      </c>
      <c r="Q655" s="7">
        <f t="shared" si="592"/>
        <v>472687.2</v>
      </c>
      <c r="R655" s="7"/>
      <c r="S655" s="7">
        <f t="shared" si="593"/>
        <v>472687.2</v>
      </c>
      <c r="T655" s="7"/>
      <c r="U655" s="7">
        <f>SUM(S655:T655)</f>
        <v>472687.2</v>
      </c>
      <c r="V655" s="7">
        <v>463462.40000000002</v>
      </c>
      <c r="W655" s="7">
        <v>5674.4</v>
      </c>
      <c r="X655" s="7">
        <f t="shared" si="594"/>
        <v>469136.80000000005</v>
      </c>
      <c r="Y655" s="7"/>
      <c r="Z655" s="7">
        <f t="shared" si="595"/>
        <v>469136.80000000005</v>
      </c>
      <c r="AA655" s="82"/>
    </row>
    <row r="656" spans="1:27" s="107" customFormat="1" ht="15.75" hidden="1" outlineLevel="7" x14ac:dyDescent="0.2">
      <c r="A656" s="46" t="s">
        <v>381</v>
      </c>
      <c r="B656" s="46" t="s">
        <v>383</v>
      </c>
      <c r="C656" s="46" t="s">
        <v>403</v>
      </c>
      <c r="D656" s="46" t="s">
        <v>27</v>
      </c>
      <c r="E656" s="50" t="s">
        <v>28</v>
      </c>
      <c r="F656" s="7">
        <v>30984</v>
      </c>
      <c r="G656" s="7"/>
      <c r="H656" s="7">
        <f t="shared" si="590"/>
        <v>30984</v>
      </c>
      <c r="I656" s="7"/>
      <c r="J656" s="7"/>
      <c r="K656" s="7"/>
      <c r="L656" s="7">
        <f t="shared" si="591"/>
        <v>30984</v>
      </c>
      <c r="M656" s="7"/>
      <c r="N656" s="7">
        <f>SUM(L656:M656)</f>
        <v>30984</v>
      </c>
      <c r="O656" s="7">
        <v>30984</v>
      </c>
      <c r="P656" s="7"/>
      <c r="Q656" s="7">
        <f t="shared" si="592"/>
        <v>30984</v>
      </c>
      <c r="R656" s="7"/>
      <c r="S656" s="7">
        <f t="shared" si="593"/>
        <v>30984</v>
      </c>
      <c r="T656" s="7"/>
      <c r="U656" s="7">
        <f>SUM(S656:T656)</f>
        <v>30984</v>
      </c>
      <c r="V656" s="7">
        <v>30984</v>
      </c>
      <c r="W656" s="7"/>
      <c r="X656" s="7">
        <f t="shared" si="594"/>
        <v>30984</v>
      </c>
      <c r="Y656" s="7"/>
      <c r="Z656" s="7">
        <f t="shared" si="595"/>
        <v>30984</v>
      </c>
      <c r="AA656" s="82"/>
    </row>
    <row r="657" spans="1:27" ht="15.75" hidden="1" outlineLevel="1" x14ac:dyDescent="0.2">
      <c r="A657" s="5" t="s">
        <v>381</v>
      </c>
      <c r="B657" s="5" t="s">
        <v>287</v>
      </c>
      <c r="C657" s="5"/>
      <c r="D657" s="5"/>
      <c r="E657" s="23" t="s">
        <v>288</v>
      </c>
      <c r="F657" s="4">
        <f>F658</f>
        <v>809159.3600000001</v>
      </c>
      <c r="G657" s="4">
        <f t="shared" ref="G657:Z657" si="596">G658</f>
        <v>5225.0920900000001</v>
      </c>
      <c r="H657" s="4">
        <f t="shared" si="596"/>
        <v>814384.45209000015</v>
      </c>
      <c r="I657" s="4">
        <f t="shared" si="596"/>
        <v>17053.076229999999</v>
      </c>
      <c r="J657" s="4">
        <f t="shared" si="596"/>
        <v>595</v>
      </c>
      <c r="K657" s="4">
        <f t="shared" si="596"/>
        <v>239.2</v>
      </c>
      <c r="L657" s="4">
        <f t="shared" si="596"/>
        <v>832271.72832000011</v>
      </c>
      <c r="M657" s="4">
        <f t="shared" si="596"/>
        <v>0</v>
      </c>
      <c r="N657" s="4">
        <f t="shared" si="596"/>
        <v>832271.72832000011</v>
      </c>
      <c r="O657" s="4">
        <f t="shared" si="596"/>
        <v>806569.61</v>
      </c>
      <c r="P657" s="4">
        <f t="shared" si="596"/>
        <v>3963.6</v>
      </c>
      <c r="Q657" s="4">
        <f t="shared" si="596"/>
        <v>810533.21</v>
      </c>
      <c r="R657" s="4">
        <f t="shared" si="596"/>
        <v>0</v>
      </c>
      <c r="S657" s="4">
        <f t="shared" si="596"/>
        <v>810533.21</v>
      </c>
      <c r="T657" s="4">
        <f t="shared" si="596"/>
        <v>0</v>
      </c>
      <c r="U657" s="4">
        <f t="shared" si="596"/>
        <v>810533.21</v>
      </c>
      <c r="V657" s="4">
        <f t="shared" si="596"/>
        <v>814904.05000000016</v>
      </c>
      <c r="W657" s="4">
        <f t="shared" si="596"/>
        <v>-1650</v>
      </c>
      <c r="X657" s="4">
        <f t="shared" si="596"/>
        <v>813254.05000000016</v>
      </c>
      <c r="Y657" s="4">
        <f t="shared" si="596"/>
        <v>0</v>
      </c>
      <c r="Z657" s="4">
        <f t="shared" si="596"/>
        <v>813254.05000000016</v>
      </c>
      <c r="AA657" s="82"/>
    </row>
    <row r="658" spans="1:27" ht="31.5" hidden="1" outlineLevel="2" x14ac:dyDescent="0.2">
      <c r="A658" s="5" t="s">
        <v>381</v>
      </c>
      <c r="B658" s="5" t="s">
        <v>287</v>
      </c>
      <c r="C658" s="5" t="s">
        <v>289</v>
      </c>
      <c r="D658" s="5"/>
      <c r="E658" s="23" t="s">
        <v>290</v>
      </c>
      <c r="F658" s="4">
        <f t="shared" ref="F658:Z658" si="597">F676+F659</f>
        <v>809159.3600000001</v>
      </c>
      <c r="G658" s="4">
        <f t="shared" si="597"/>
        <v>5225.0920900000001</v>
      </c>
      <c r="H658" s="4">
        <f t="shared" si="597"/>
        <v>814384.45209000015</v>
      </c>
      <c r="I658" s="4">
        <f t="shared" si="597"/>
        <v>17053.076229999999</v>
      </c>
      <c r="J658" s="4">
        <f t="shared" si="597"/>
        <v>595</v>
      </c>
      <c r="K658" s="4">
        <f t="shared" si="597"/>
        <v>239.2</v>
      </c>
      <c r="L658" s="4">
        <f t="shared" si="597"/>
        <v>832271.72832000011</v>
      </c>
      <c r="M658" s="4">
        <f t="shared" si="597"/>
        <v>0</v>
      </c>
      <c r="N658" s="4">
        <f t="shared" si="597"/>
        <v>832271.72832000011</v>
      </c>
      <c r="O658" s="4">
        <f t="shared" si="597"/>
        <v>806569.61</v>
      </c>
      <c r="P658" s="4">
        <f t="shared" si="597"/>
        <v>3963.6</v>
      </c>
      <c r="Q658" s="4">
        <f t="shared" si="597"/>
        <v>810533.21</v>
      </c>
      <c r="R658" s="4">
        <f t="shared" si="597"/>
        <v>0</v>
      </c>
      <c r="S658" s="4">
        <f t="shared" si="597"/>
        <v>810533.21</v>
      </c>
      <c r="T658" s="4">
        <f t="shared" si="597"/>
        <v>0</v>
      </c>
      <c r="U658" s="4">
        <f t="shared" si="597"/>
        <v>810533.21</v>
      </c>
      <c r="V658" s="4">
        <f t="shared" si="597"/>
        <v>814904.05000000016</v>
      </c>
      <c r="W658" s="4">
        <f t="shared" si="597"/>
        <v>-1650</v>
      </c>
      <c r="X658" s="4">
        <f t="shared" si="597"/>
        <v>813254.05000000016</v>
      </c>
      <c r="Y658" s="4">
        <f t="shared" si="597"/>
        <v>0</v>
      </c>
      <c r="Z658" s="4">
        <f t="shared" si="597"/>
        <v>813254.05000000016</v>
      </c>
      <c r="AA658" s="82"/>
    </row>
    <row r="659" spans="1:27" ht="31.5" hidden="1" outlineLevel="2" x14ac:dyDescent="0.2">
      <c r="A659" s="5" t="s">
        <v>381</v>
      </c>
      <c r="B659" s="5" t="s">
        <v>287</v>
      </c>
      <c r="C659" s="5" t="s">
        <v>291</v>
      </c>
      <c r="D659" s="5"/>
      <c r="E659" s="23" t="s">
        <v>292</v>
      </c>
      <c r="F659" s="4"/>
      <c r="G659" s="4">
        <f>G660</f>
        <v>4267.6920900000005</v>
      </c>
      <c r="H659" s="4">
        <f>H660</f>
        <v>4267.6920900000005</v>
      </c>
      <c r="I659" s="4">
        <f>I660+I673</f>
        <v>17053.076229999999</v>
      </c>
      <c r="J659" s="4">
        <f t="shared" ref="J659:N659" si="598">J660+J673</f>
        <v>595</v>
      </c>
      <c r="K659" s="4">
        <f t="shared" si="598"/>
        <v>250</v>
      </c>
      <c r="L659" s="4">
        <f t="shared" si="598"/>
        <v>22165.768320000003</v>
      </c>
      <c r="M659" s="4">
        <f t="shared" si="598"/>
        <v>0</v>
      </c>
      <c r="N659" s="4">
        <f t="shared" si="598"/>
        <v>22165.768320000003</v>
      </c>
      <c r="O659" s="4">
        <f t="shared" ref="O659:Y659" si="599">O660</f>
        <v>0</v>
      </c>
      <c r="P659" s="4">
        <f t="shared" si="599"/>
        <v>0</v>
      </c>
      <c r="Q659" s="4">
        <f t="shared" si="599"/>
        <v>0</v>
      </c>
      <c r="R659" s="4">
        <f t="shared" si="599"/>
        <v>0</v>
      </c>
      <c r="S659" s="4"/>
      <c r="T659" s="4">
        <f t="shared" ref="T659:U659" si="600">T660+T673</f>
        <v>0</v>
      </c>
      <c r="U659" s="4">
        <f t="shared" si="600"/>
        <v>0</v>
      </c>
      <c r="V659" s="4">
        <f t="shared" si="599"/>
        <v>0</v>
      </c>
      <c r="W659" s="4">
        <f t="shared" si="599"/>
        <v>0</v>
      </c>
      <c r="X659" s="4">
        <f t="shared" si="599"/>
        <v>0</v>
      </c>
      <c r="Y659" s="4">
        <f t="shared" si="599"/>
        <v>0</v>
      </c>
      <c r="Z659" s="4"/>
      <c r="AA659" s="82"/>
    </row>
    <row r="660" spans="1:27" ht="47.25" hidden="1" outlineLevel="2" x14ac:dyDescent="0.2">
      <c r="A660" s="5" t="s">
        <v>381</v>
      </c>
      <c r="B660" s="5" t="s">
        <v>287</v>
      </c>
      <c r="C660" s="5" t="s">
        <v>293</v>
      </c>
      <c r="D660" s="5"/>
      <c r="E660" s="23" t="s">
        <v>294</v>
      </c>
      <c r="F660" s="4"/>
      <c r="G660" s="4">
        <f>G661+G669</f>
        <v>4267.6920900000005</v>
      </c>
      <c r="H660" s="4">
        <f>H661+H669</f>
        <v>4267.6920900000005</v>
      </c>
      <c r="I660" s="4">
        <f>I661+I669+I671+I667+I665+I663</f>
        <v>17053.076229999999</v>
      </c>
      <c r="J660" s="4">
        <f t="shared" ref="J660:Y660" si="601">J661+J669+J671+J667+J665+J663</f>
        <v>0</v>
      </c>
      <c r="K660" s="4">
        <f t="shared" si="601"/>
        <v>250</v>
      </c>
      <c r="L660" s="4">
        <f t="shared" si="601"/>
        <v>21570.768320000003</v>
      </c>
      <c r="M660" s="4">
        <f t="shared" si="601"/>
        <v>0</v>
      </c>
      <c r="N660" s="4">
        <f t="shared" si="601"/>
        <v>21570.768320000003</v>
      </c>
      <c r="O660" s="4">
        <f t="shared" si="601"/>
        <v>0</v>
      </c>
      <c r="P660" s="4">
        <f t="shared" si="601"/>
        <v>0</v>
      </c>
      <c r="Q660" s="4">
        <f t="shared" si="601"/>
        <v>0</v>
      </c>
      <c r="R660" s="4">
        <f t="shared" si="601"/>
        <v>0</v>
      </c>
      <c r="S660" s="4"/>
      <c r="T660" s="4">
        <f t="shared" ref="T660:U660" si="602">T661+T669+T671+T667+T665+T663</f>
        <v>0</v>
      </c>
      <c r="U660" s="4">
        <f t="shared" si="602"/>
        <v>0</v>
      </c>
      <c r="V660" s="4">
        <f t="shared" si="601"/>
        <v>0</v>
      </c>
      <c r="W660" s="4">
        <f t="shared" si="601"/>
        <v>0</v>
      </c>
      <c r="X660" s="4">
        <f t="shared" si="601"/>
        <v>0</v>
      </c>
      <c r="Y660" s="4">
        <f t="shared" si="601"/>
        <v>0</v>
      </c>
      <c r="Z660" s="4"/>
      <c r="AA660" s="82"/>
    </row>
    <row r="661" spans="1:27" ht="47.25" hidden="1" outlineLevel="2" x14ac:dyDescent="0.2">
      <c r="A661" s="5" t="s">
        <v>381</v>
      </c>
      <c r="B661" s="5" t="s">
        <v>287</v>
      </c>
      <c r="C661" s="5" t="s">
        <v>673</v>
      </c>
      <c r="D661" s="5"/>
      <c r="E661" s="23" t="s">
        <v>670</v>
      </c>
      <c r="F661" s="4"/>
      <c r="G661" s="4">
        <f t="shared" ref="G661:N667" si="603">G662</f>
        <v>3250</v>
      </c>
      <c r="H661" s="4">
        <f t="shared" si="603"/>
        <v>3250</v>
      </c>
      <c r="I661" s="4">
        <f t="shared" si="603"/>
        <v>0</v>
      </c>
      <c r="J661" s="4">
        <f t="shared" si="603"/>
        <v>0</v>
      </c>
      <c r="K661" s="4">
        <f t="shared" si="603"/>
        <v>0</v>
      </c>
      <c r="L661" s="4">
        <f t="shared" si="603"/>
        <v>3250</v>
      </c>
      <c r="M661" s="4">
        <f t="shared" si="603"/>
        <v>0</v>
      </c>
      <c r="N661" s="4">
        <f t="shared" si="603"/>
        <v>3250</v>
      </c>
      <c r="O661" s="4"/>
      <c r="P661" s="4"/>
      <c r="Q661" s="4"/>
      <c r="R661" s="4">
        <f t="shared" ref="R661:U667" si="604">R662</f>
        <v>0</v>
      </c>
      <c r="S661" s="4">
        <f t="shared" si="604"/>
        <v>0</v>
      </c>
      <c r="T661" s="4">
        <f t="shared" si="604"/>
        <v>0</v>
      </c>
      <c r="U661" s="4">
        <f t="shared" si="604"/>
        <v>0</v>
      </c>
      <c r="V661" s="4"/>
      <c r="W661" s="4"/>
      <c r="X661" s="4"/>
      <c r="Y661" s="4">
        <f t="shared" ref="Y661:Z661" si="605">Y662</f>
        <v>0</v>
      </c>
      <c r="Z661" s="4">
        <f t="shared" si="605"/>
        <v>0</v>
      </c>
      <c r="AA661" s="82"/>
    </row>
    <row r="662" spans="1:27" ht="31.5" hidden="1" outlineLevel="2" x14ac:dyDescent="0.2">
      <c r="A662" s="13" t="s">
        <v>381</v>
      </c>
      <c r="B662" s="13" t="s">
        <v>287</v>
      </c>
      <c r="C662" s="13" t="s">
        <v>673</v>
      </c>
      <c r="D662" s="13" t="s">
        <v>92</v>
      </c>
      <c r="E662" s="18" t="s">
        <v>93</v>
      </c>
      <c r="F662" s="4"/>
      <c r="G662" s="8">
        <v>3250</v>
      </c>
      <c r="H662" s="8">
        <f t="shared" ref="H662" si="606">SUM(F662:G662)</f>
        <v>3250</v>
      </c>
      <c r="I662" s="8"/>
      <c r="J662" s="8"/>
      <c r="K662" s="8"/>
      <c r="L662" s="8">
        <f t="shared" ref="L662:L668" si="607">SUM(H662:K662)</f>
        <v>3250</v>
      </c>
      <c r="M662" s="8"/>
      <c r="N662" s="8">
        <f>SUM(L662:M662)</f>
        <v>3250</v>
      </c>
      <c r="O662" s="4"/>
      <c r="P662" s="4"/>
      <c r="Q662" s="4"/>
      <c r="R662" s="8"/>
      <c r="S662" s="8">
        <f t="shared" ref="S662" si="608">SUM(Q662:R662)</f>
        <v>0</v>
      </c>
      <c r="T662" s="8"/>
      <c r="U662" s="8">
        <f>SUM(S662:T662)</f>
        <v>0</v>
      </c>
      <c r="V662" s="4"/>
      <c r="W662" s="4"/>
      <c r="X662" s="4"/>
      <c r="Y662" s="8"/>
      <c r="Z662" s="8">
        <f t="shared" ref="Z662" si="609">SUM(X662:Y662)</f>
        <v>0</v>
      </c>
      <c r="AA662" s="82"/>
    </row>
    <row r="663" spans="1:27" ht="47.25" hidden="1" outlineLevel="2" x14ac:dyDescent="0.2">
      <c r="A663" s="5" t="s">
        <v>381</v>
      </c>
      <c r="B663" s="5" t="s">
        <v>287</v>
      </c>
      <c r="C663" s="5" t="s">
        <v>673</v>
      </c>
      <c r="D663" s="5"/>
      <c r="E663" s="23" t="s">
        <v>735</v>
      </c>
      <c r="F663" s="4"/>
      <c r="G663" s="8"/>
      <c r="H663" s="8"/>
      <c r="I663" s="4">
        <f t="shared" si="603"/>
        <v>0</v>
      </c>
      <c r="J663" s="4">
        <f t="shared" si="603"/>
        <v>0</v>
      </c>
      <c r="K663" s="4">
        <f t="shared" si="603"/>
        <v>250</v>
      </c>
      <c r="L663" s="4">
        <f t="shared" si="603"/>
        <v>250</v>
      </c>
      <c r="M663" s="4">
        <f t="shared" si="603"/>
        <v>0</v>
      </c>
      <c r="N663" s="4">
        <f t="shared" si="603"/>
        <v>250</v>
      </c>
      <c r="O663" s="4"/>
      <c r="P663" s="4"/>
      <c r="Q663" s="4"/>
      <c r="R663" s="8"/>
      <c r="S663" s="8"/>
      <c r="T663" s="4">
        <f t="shared" si="604"/>
        <v>0</v>
      </c>
      <c r="U663" s="4">
        <f t="shared" si="604"/>
        <v>0</v>
      </c>
      <c r="V663" s="4"/>
      <c r="W663" s="4"/>
      <c r="X663" s="4"/>
      <c r="Y663" s="8"/>
      <c r="Z663" s="8"/>
      <c r="AA663" s="82"/>
    </row>
    <row r="664" spans="1:27" ht="31.5" hidden="1" outlineLevel="2" x14ac:dyDescent="0.2">
      <c r="A664" s="13" t="s">
        <v>381</v>
      </c>
      <c r="B664" s="13" t="s">
        <v>287</v>
      </c>
      <c r="C664" s="13" t="s">
        <v>673</v>
      </c>
      <c r="D664" s="13" t="s">
        <v>92</v>
      </c>
      <c r="E664" s="18" t="s">
        <v>93</v>
      </c>
      <c r="F664" s="4"/>
      <c r="G664" s="8"/>
      <c r="H664" s="8"/>
      <c r="I664" s="8"/>
      <c r="J664" s="8"/>
      <c r="K664" s="8">
        <v>250</v>
      </c>
      <c r="L664" s="8">
        <f t="shared" ref="L664" si="610">SUM(H664:K664)</f>
        <v>250</v>
      </c>
      <c r="M664" s="8"/>
      <c r="N664" s="8">
        <f>SUM(L664:M664)</f>
        <v>250</v>
      </c>
      <c r="O664" s="4"/>
      <c r="P664" s="4"/>
      <c r="Q664" s="4"/>
      <c r="R664" s="8"/>
      <c r="S664" s="8"/>
      <c r="T664" s="8"/>
      <c r="U664" s="8">
        <f>SUM(S664:T664)</f>
        <v>0</v>
      </c>
      <c r="V664" s="4"/>
      <c r="W664" s="4"/>
      <c r="X664" s="4"/>
      <c r="Y664" s="8"/>
      <c r="Z664" s="8"/>
      <c r="AA664" s="82"/>
    </row>
    <row r="665" spans="1:27" ht="47.25" hidden="1" outlineLevel="2" x14ac:dyDescent="0.2">
      <c r="A665" s="47" t="s">
        <v>381</v>
      </c>
      <c r="B665" s="47" t="s">
        <v>287</v>
      </c>
      <c r="C665" s="47" t="s">
        <v>673</v>
      </c>
      <c r="D665" s="47"/>
      <c r="E665" s="45" t="s">
        <v>708</v>
      </c>
      <c r="F665" s="4"/>
      <c r="G665" s="8"/>
      <c r="H665" s="8"/>
      <c r="I665" s="20">
        <f t="shared" ref="I665" si="611">I666</f>
        <v>10500</v>
      </c>
      <c r="J665" s="8"/>
      <c r="K665" s="8"/>
      <c r="L665" s="20">
        <f t="shared" si="603"/>
        <v>10500</v>
      </c>
      <c r="M665" s="8"/>
      <c r="N665" s="20">
        <f t="shared" si="603"/>
        <v>10500</v>
      </c>
      <c r="O665" s="4"/>
      <c r="P665" s="4"/>
      <c r="Q665" s="4"/>
      <c r="R665" s="8"/>
      <c r="S665" s="8"/>
      <c r="T665" s="8"/>
      <c r="U665" s="20">
        <f t="shared" si="604"/>
        <v>0</v>
      </c>
      <c r="V665" s="4"/>
      <c r="W665" s="4"/>
      <c r="X665" s="4"/>
      <c r="Y665" s="8"/>
      <c r="Z665" s="8"/>
      <c r="AA665" s="82"/>
    </row>
    <row r="666" spans="1:27" ht="31.5" hidden="1" outlineLevel="2" x14ac:dyDescent="0.2">
      <c r="A666" s="46" t="s">
        <v>381</v>
      </c>
      <c r="B666" s="46" t="s">
        <v>287</v>
      </c>
      <c r="C666" s="46" t="s">
        <v>673</v>
      </c>
      <c r="D666" s="46" t="s">
        <v>92</v>
      </c>
      <c r="E666" s="50" t="s">
        <v>93</v>
      </c>
      <c r="F666" s="4"/>
      <c r="G666" s="8"/>
      <c r="H666" s="8"/>
      <c r="I666" s="7">
        <v>10500</v>
      </c>
      <c r="J666" s="8"/>
      <c r="K666" s="8"/>
      <c r="L666" s="7">
        <f t="shared" si="607"/>
        <v>10500</v>
      </c>
      <c r="M666" s="8"/>
      <c r="N666" s="7">
        <f>SUM(L666:M666)</f>
        <v>10500</v>
      </c>
      <c r="O666" s="4"/>
      <c r="P666" s="4"/>
      <c r="Q666" s="4"/>
      <c r="R666" s="8"/>
      <c r="S666" s="8"/>
      <c r="T666" s="8"/>
      <c r="U666" s="7">
        <f>SUM(S666:T666)</f>
        <v>0</v>
      </c>
      <c r="V666" s="4"/>
      <c r="W666" s="4"/>
      <c r="X666" s="4"/>
      <c r="Y666" s="8"/>
      <c r="Z666" s="8"/>
      <c r="AA666" s="82"/>
    </row>
    <row r="667" spans="1:27" ht="63" hidden="1" outlineLevel="2" x14ac:dyDescent="0.2">
      <c r="A667" s="47" t="s">
        <v>381</v>
      </c>
      <c r="B667" s="47" t="s">
        <v>287</v>
      </c>
      <c r="C667" s="47" t="s">
        <v>706</v>
      </c>
      <c r="D667" s="47"/>
      <c r="E667" s="45" t="s">
        <v>707</v>
      </c>
      <c r="F667" s="4"/>
      <c r="G667" s="8"/>
      <c r="H667" s="8"/>
      <c r="I667" s="20">
        <f t="shared" ref="I667" si="612">I668</f>
        <v>3500</v>
      </c>
      <c r="J667" s="8"/>
      <c r="K667" s="8"/>
      <c r="L667" s="20">
        <f t="shared" si="603"/>
        <v>3500</v>
      </c>
      <c r="M667" s="8"/>
      <c r="N667" s="20">
        <f t="shared" si="603"/>
        <v>3500</v>
      </c>
      <c r="O667" s="4"/>
      <c r="P667" s="4"/>
      <c r="Q667" s="4"/>
      <c r="R667" s="8"/>
      <c r="S667" s="8"/>
      <c r="T667" s="8"/>
      <c r="U667" s="20">
        <f t="shared" si="604"/>
        <v>0</v>
      </c>
      <c r="V667" s="4"/>
      <c r="W667" s="4"/>
      <c r="X667" s="4"/>
      <c r="Y667" s="8"/>
      <c r="Z667" s="8"/>
      <c r="AA667" s="82"/>
    </row>
    <row r="668" spans="1:27" ht="31.5" hidden="1" outlineLevel="2" x14ac:dyDescent="0.2">
      <c r="A668" s="46" t="s">
        <v>381</v>
      </c>
      <c r="B668" s="46" t="s">
        <v>287</v>
      </c>
      <c r="C668" s="46" t="s">
        <v>706</v>
      </c>
      <c r="D668" s="46" t="s">
        <v>92</v>
      </c>
      <c r="E668" s="50" t="s">
        <v>93</v>
      </c>
      <c r="F668" s="4"/>
      <c r="G668" s="8"/>
      <c r="H668" s="8"/>
      <c r="I668" s="7">
        <v>3500</v>
      </c>
      <c r="J668" s="8"/>
      <c r="K668" s="8"/>
      <c r="L668" s="7">
        <f t="shared" si="607"/>
        <v>3500</v>
      </c>
      <c r="M668" s="8"/>
      <c r="N668" s="7">
        <f>SUM(L668:M668)</f>
        <v>3500</v>
      </c>
      <c r="O668" s="4"/>
      <c r="P668" s="4"/>
      <c r="Q668" s="4"/>
      <c r="R668" s="8"/>
      <c r="S668" s="8"/>
      <c r="T668" s="8"/>
      <c r="U668" s="7">
        <f>SUM(S668:T668)</f>
        <v>0</v>
      </c>
      <c r="V668" s="4"/>
      <c r="W668" s="4"/>
      <c r="X668" s="4"/>
      <c r="Y668" s="8"/>
      <c r="Z668" s="8"/>
      <c r="AA668" s="82"/>
    </row>
    <row r="669" spans="1:27" s="106" customFormat="1" ht="63" hidden="1" outlineLevel="7" x14ac:dyDescent="0.2">
      <c r="A669" s="5" t="s">
        <v>381</v>
      </c>
      <c r="B669" s="5" t="s">
        <v>287</v>
      </c>
      <c r="C669" s="80" t="s">
        <v>672</v>
      </c>
      <c r="D669" s="80"/>
      <c r="E669" s="81" t="s">
        <v>671</v>
      </c>
      <c r="F669" s="4"/>
      <c r="G669" s="4">
        <f t="shared" ref="G669:N671" si="613">G670</f>
        <v>1017.69209</v>
      </c>
      <c r="H669" s="4">
        <f t="shared" si="613"/>
        <v>1017.69209</v>
      </c>
      <c r="I669" s="4">
        <f t="shared" si="613"/>
        <v>0</v>
      </c>
      <c r="J669" s="4">
        <f t="shared" si="613"/>
        <v>0</v>
      </c>
      <c r="K669" s="4">
        <f t="shared" si="613"/>
        <v>0</v>
      </c>
      <c r="L669" s="4">
        <f t="shared" si="613"/>
        <v>1017.69209</v>
      </c>
      <c r="M669" s="4">
        <f t="shared" si="613"/>
        <v>0</v>
      </c>
      <c r="N669" s="4">
        <f t="shared" si="613"/>
        <v>1017.69209</v>
      </c>
      <c r="O669" s="4"/>
      <c r="P669" s="4"/>
      <c r="Q669" s="4"/>
      <c r="R669" s="4">
        <f t="shared" ref="R669:U671" si="614">R670</f>
        <v>0</v>
      </c>
      <c r="S669" s="4">
        <f t="shared" si="614"/>
        <v>0</v>
      </c>
      <c r="T669" s="4">
        <f t="shared" si="614"/>
        <v>0</v>
      </c>
      <c r="U669" s="4">
        <f t="shared" si="614"/>
        <v>0</v>
      </c>
      <c r="V669" s="4"/>
      <c r="W669" s="4"/>
      <c r="X669" s="4"/>
      <c r="Y669" s="4">
        <f t="shared" ref="Y669:Z669" si="615">Y670</f>
        <v>0</v>
      </c>
      <c r="Z669" s="4">
        <f t="shared" si="615"/>
        <v>0</v>
      </c>
      <c r="AA669" s="82"/>
    </row>
    <row r="670" spans="1:27" ht="31.5" hidden="1" outlineLevel="7" x14ac:dyDescent="0.2">
      <c r="A670" s="13" t="s">
        <v>381</v>
      </c>
      <c r="B670" s="13" t="s">
        <v>287</v>
      </c>
      <c r="C670" s="78" t="s">
        <v>672</v>
      </c>
      <c r="D670" s="9" t="s">
        <v>92</v>
      </c>
      <c r="E670" s="79" t="s">
        <v>591</v>
      </c>
      <c r="F670" s="8"/>
      <c r="G670" s="49">
        <f>477.3859+540.30619</f>
        <v>1017.69209</v>
      </c>
      <c r="H670" s="49">
        <f t="shared" ref="H670" si="616">SUM(F670:G670)</f>
        <v>1017.69209</v>
      </c>
      <c r="I670" s="49"/>
      <c r="J670" s="49"/>
      <c r="K670" s="49"/>
      <c r="L670" s="49">
        <f t="shared" ref="L670:L672" si="617">SUM(H670:K670)</f>
        <v>1017.69209</v>
      </c>
      <c r="M670" s="49"/>
      <c r="N670" s="49">
        <f>SUM(L670:M670)</f>
        <v>1017.69209</v>
      </c>
      <c r="O670" s="8"/>
      <c r="P670" s="8"/>
      <c r="Q670" s="8"/>
      <c r="R670" s="49"/>
      <c r="S670" s="49">
        <f t="shared" ref="S670" si="618">SUM(Q670:R670)</f>
        <v>0</v>
      </c>
      <c r="T670" s="49"/>
      <c r="U670" s="49">
        <f>SUM(S670:T670)</f>
        <v>0</v>
      </c>
      <c r="V670" s="8"/>
      <c r="W670" s="8"/>
      <c r="X670" s="8"/>
      <c r="Y670" s="49"/>
      <c r="Z670" s="49">
        <f t="shared" ref="Z670" si="619">SUM(X670:Y670)</f>
        <v>0</v>
      </c>
      <c r="AA670" s="82"/>
    </row>
    <row r="671" spans="1:27" ht="63" hidden="1" outlineLevel="7" x14ac:dyDescent="0.2">
      <c r="A671" s="47" t="s">
        <v>381</v>
      </c>
      <c r="B671" s="47" t="s">
        <v>287</v>
      </c>
      <c r="C671" s="127" t="s">
        <v>672</v>
      </c>
      <c r="D671" s="127"/>
      <c r="E671" s="137" t="s">
        <v>705</v>
      </c>
      <c r="F671" s="8"/>
      <c r="G671" s="49"/>
      <c r="H671" s="49"/>
      <c r="I671" s="20">
        <f t="shared" ref="I671" si="620">I672</f>
        <v>3053.0762300000001</v>
      </c>
      <c r="J671" s="49"/>
      <c r="K671" s="49"/>
      <c r="L671" s="20">
        <f t="shared" si="613"/>
        <v>3053.0762300000001</v>
      </c>
      <c r="M671" s="49"/>
      <c r="N671" s="20">
        <f t="shared" si="613"/>
        <v>3053.0762300000001</v>
      </c>
      <c r="O671" s="8"/>
      <c r="P671" s="8"/>
      <c r="Q671" s="8"/>
      <c r="R671" s="49"/>
      <c r="S671" s="49"/>
      <c r="T671" s="49"/>
      <c r="U671" s="20">
        <f t="shared" si="614"/>
        <v>0</v>
      </c>
      <c r="V671" s="8"/>
      <c r="W671" s="8"/>
      <c r="X671" s="8"/>
      <c r="Y671" s="49"/>
      <c r="Z671" s="49"/>
      <c r="AA671" s="82"/>
    </row>
    <row r="672" spans="1:27" ht="31.5" hidden="1" outlineLevel="7" x14ac:dyDescent="0.2">
      <c r="A672" s="46" t="s">
        <v>381</v>
      </c>
      <c r="B672" s="46" t="s">
        <v>287</v>
      </c>
      <c r="C672" s="128" t="s">
        <v>672</v>
      </c>
      <c r="D672" s="128" t="s">
        <v>92</v>
      </c>
      <c r="E672" s="131" t="s">
        <v>591</v>
      </c>
      <c r="F672" s="8"/>
      <c r="G672" s="49"/>
      <c r="H672" s="49"/>
      <c r="I672" s="118">
        <v>3053.0762300000001</v>
      </c>
      <c r="J672" s="49"/>
      <c r="K672" s="49"/>
      <c r="L672" s="118">
        <f t="shared" si="617"/>
        <v>3053.0762300000001</v>
      </c>
      <c r="M672" s="49"/>
      <c r="N672" s="118">
        <f>SUM(L672:M672)</f>
        <v>3053.0762300000001</v>
      </c>
      <c r="O672" s="8"/>
      <c r="P672" s="8"/>
      <c r="Q672" s="8"/>
      <c r="R672" s="49"/>
      <c r="S672" s="49"/>
      <c r="T672" s="49"/>
      <c r="U672" s="118">
        <f>SUM(S672:T672)</f>
        <v>0</v>
      </c>
      <c r="V672" s="8"/>
      <c r="W672" s="8"/>
      <c r="X672" s="8"/>
      <c r="Y672" s="49"/>
      <c r="Z672" s="49"/>
      <c r="AA672" s="82"/>
    </row>
    <row r="673" spans="1:27" ht="31.5" hidden="1" outlineLevel="7" x14ac:dyDescent="0.2">
      <c r="A673" s="5" t="s">
        <v>381</v>
      </c>
      <c r="B673" s="5" t="s">
        <v>287</v>
      </c>
      <c r="C673" s="10" t="s">
        <v>391</v>
      </c>
      <c r="D673" s="9"/>
      <c r="E673" s="81" t="s">
        <v>647</v>
      </c>
      <c r="F673" s="8"/>
      <c r="G673" s="49"/>
      <c r="H673" s="49"/>
      <c r="I673" s="4">
        <f>I674</f>
        <v>0</v>
      </c>
      <c r="J673" s="4">
        <f t="shared" ref="J673:N674" si="621">J674</f>
        <v>595</v>
      </c>
      <c r="K673" s="4">
        <f t="shared" si="621"/>
        <v>0</v>
      </c>
      <c r="L673" s="4">
        <f t="shared" si="621"/>
        <v>595</v>
      </c>
      <c r="M673" s="4">
        <f t="shared" si="621"/>
        <v>0</v>
      </c>
      <c r="N673" s="4">
        <f t="shared" si="621"/>
        <v>595</v>
      </c>
      <c r="O673" s="8"/>
      <c r="P673" s="8"/>
      <c r="Q673" s="8"/>
      <c r="R673" s="49"/>
      <c r="S673" s="49"/>
      <c r="T673" s="4">
        <f t="shared" ref="T673:U674" si="622">T674</f>
        <v>0</v>
      </c>
      <c r="U673" s="4">
        <f t="shared" si="622"/>
        <v>0</v>
      </c>
      <c r="V673" s="8"/>
      <c r="W673" s="8"/>
      <c r="X673" s="8"/>
      <c r="Y673" s="49"/>
      <c r="Z673" s="49"/>
      <c r="AA673" s="82"/>
    </row>
    <row r="674" spans="1:27" ht="31.5" hidden="1" outlineLevel="7" x14ac:dyDescent="0.2">
      <c r="A674" s="5" t="s">
        <v>381</v>
      </c>
      <c r="B674" s="5" t="s">
        <v>287</v>
      </c>
      <c r="C674" s="10" t="s">
        <v>748</v>
      </c>
      <c r="D674" s="10" t="s">
        <v>700</v>
      </c>
      <c r="E674" s="81" t="s">
        <v>747</v>
      </c>
      <c r="F674" s="8"/>
      <c r="G674" s="49"/>
      <c r="H674" s="49"/>
      <c r="I674" s="4">
        <f>I675</f>
        <v>0</v>
      </c>
      <c r="J674" s="4">
        <f t="shared" si="621"/>
        <v>595</v>
      </c>
      <c r="K674" s="4">
        <f t="shared" si="621"/>
        <v>0</v>
      </c>
      <c r="L674" s="4">
        <f t="shared" si="621"/>
        <v>595</v>
      </c>
      <c r="M674" s="4">
        <f t="shared" si="621"/>
        <v>0</v>
      </c>
      <c r="N674" s="4">
        <f t="shared" si="621"/>
        <v>595</v>
      </c>
      <c r="O674" s="8"/>
      <c r="P674" s="8"/>
      <c r="Q674" s="8"/>
      <c r="R674" s="49"/>
      <c r="S674" s="49"/>
      <c r="T674" s="4">
        <f t="shared" si="622"/>
        <v>0</v>
      </c>
      <c r="U674" s="4">
        <f t="shared" si="622"/>
        <v>0</v>
      </c>
      <c r="V674" s="8"/>
      <c r="W674" s="8"/>
      <c r="X674" s="8"/>
      <c r="Y674" s="49"/>
      <c r="Z674" s="49"/>
      <c r="AA674" s="82"/>
    </row>
    <row r="675" spans="1:27" ht="31.5" hidden="1" outlineLevel="7" x14ac:dyDescent="0.2">
      <c r="A675" s="13" t="s">
        <v>381</v>
      </c>
      <c r="B675" s="13" t="s">
        <v>287</v>
      </c>
      <c r="C675" s="9" t="s">
        <v>748</v>
      </c>
      <c r="D675" s="9" t="s">
        <v>92</v>
      </c>
      <c r="E675" s="79" t="s">
        <v>591</v>
      </c>
      <c r="F675" s="8"/>
      <c r="G675" s="49"/>
      <c r="H675" s="49"/>
      <c r="I675" s="4"/>
      <c r="J675" s="8">
        <v>595</v>
      </c>
      <c r="K675" s="4"/>
      <c r="L675" s="8">
        <f t="shared" ref="L675" si="623">SUM(H675:K675)</f>
        <v>595</v>
      </c>
      <c r="M675" s="4"/>
      <c r="N675" s="8">
        <f>SUM(L675:M675)</f>
        <v>595</v>
      </c>
      <c r="O675" s="8"/>
      <c r="P675" s="8"/>
      <c r="Q675" s="8"/>
      <c r="R675" s="49"/>
      <c r="S675" s="49"/>
      <c r="T675" s="4"/>
      <c r="U675" s="8">
        <f>SUM(S675:T675)</f>
        <v>0</v>
      </c>
      <c r="V675" s="8"/>
      <c r="W675" s="8"/>
      <c r="X675" s="8"/>
      <c r="Y675" s="49"/>
      <c r="Z675" s="49"/>
      <c r="AA675" s="82"/>
    </row>
    <row r="676" spans="1:27" ht="31.5" hidden="1" outlineLevel="3" x14ac:dyDescent="0.2">
      <c r="A676" s="5" t="s">
        <v>381</v>
      </c>
      <c r="B676" s="5" t="s">
        <v>287</v>
      </c>
      <c r="C676" s="5" t="s">
        <v>394</v>
      </c>
      <c r="D676" s="5"/>
      <c r="E676" s="23" t="s">
        <v>395</v>
      </c>
      <c r="F676" s="4">
        <f>F677+F680</f>
        <v>809159.3600000001</v>
      </c>
      <c r="G676" s="4">
        <f t="shared" ref="G676:Z676" si="624">G677+G680</f>
        <v>957.4</v>
      </c>
      <c r="H676" s="4">
        <f t="shared" si="624"/>
        <v>810116.76000000013</v>
      </c>
      <c r="I676" s="4">
        <f t="shared" si="624"/>
        <v>0</v>
      </c>
      <c r="J676" s="4">
        <f t="shared" si="624"/>
        <v>0</v>
      </c>
      <c r="K676" s="4">
        <f t="shared" si="624"/>
        <v>-10.8</v>
      </c>
      <c r="L676" s="4">
        <f t="shared" si="624"/>
        <v>810105.96000000008</v>
      </c>
      <c r="M676" s="4">
        <f t="shared" si="624"/>
        <v>0</v>
      </c>
      <c r="N676" s="4">
        <f t="shared" si="624"/>
        <v>810105.96000000008</v>
      </c>
      <c r="O676" s="4">
        <f t="shared" si="624"/>
        <v>806569.61</v>
      </c>
      <c r="P676" s="4">
        <f t="shared" si="624"/>
        <v>3963.6</v>
      </c>
      <c r="Q676" s="4">
        <f t="shared" si="624"/>
        <v>810533.21</v>
      </c>
      <c r="R676" s="4">
        <f t="shared" si="624"/>
        <v>0</v>
      </c>
      <c r="S676" s="4">
        <f t="shared" si="624"/>
        <v>810533.21</v>
      </c>
      <c r="T676" s="4">
        <f t="shared" si="624"/>
        <v>0</v>
      </c>
      <c r="U676" s="4">
        <f t="shared" si="624"/>
        <v>810533.21</v>
      </c>
      <c r="V676" s="4">
        <f t="shared" si="624"/>
        <v>814904.05000000016</v>
      </c>
      <c r="W676" s="4">
        <f t="shared" si="624"/>
        <v>-1650</v>
      </c>
      <c r="X676" s="4">
        <f t="shared" si="624"/>
        <v>813254.05000000016</v>
      </c>
      <c r="Y676" s="4">
        <f t="shared" si="624"/>
        <v>0</v>
      </c>
      <c r="Z676" s="4">
        <f t="shared" si="624"/>
        <v>813254.05000000016</v>
      </c>
      <c r="AA676" s="82"/>
    </row>
    <row r="677" spans="1:27" ht="31.5" hidden="1" outlineLevel="4" x14ac:dyDescent="0.2">
      <c r="A677" s="5" t="s">
        <v>381</v>
      </c>
      <c r="B677" s="5" t="s">
        <v>287</v>
      </c>
      <c r="C677" s="5" t="s">
        <v>396</v>
      </c>
      <c r="D677" s="5"/>
      <c r="E677" s="23" t="s">
        <v>57</v>
      </c>
      <c r="F677" s="4">
        <f t="shared" ref="F677:Z678" si="625">F678</f>
        <v>115417.3</v>
      </c>
      <c r="G677" s="4">
        <f t="shared" si="625"/>
        <v>0</v>
      </c>
      <c r="H677" s="4">
        <f t="shared" si="625"/>
        <v>115417.3</v>
      </c>
      <c r="I677" s="4">
        <f t="shared" si="625"/>
        <v>0</v>
      </c>
      <c r="J677" s="4">
        <f t="shared" si="625"/>
        <v>0</v>
      </c>
      <c r="K677" s="4">
        <f t="shared" si="625"/>
        <v>-10.8</v>
      </c>
      <c r="L677" s="4">
        <f t="shared" si="625"/>
        <v>115406.5</v>
      </c>
      <c r="M677" s="4">
        <f t="shared" si="625"/>
        <v>0</v>
      </c>
      <c r="N677" s="4">
        <f t="shared" si="625"/>
        <v>115406.5</v>
      </c>
      <c r="O677" s="4">
        <f t="shared" si="625"/>
        <v>110585.3</v>
      </c>
      <c r="P677" s="4">
        <f t="shared" si="625"/>
        <v>0</v>
      </c>
      <c r="Q677" s="4">
        <f t="shared" si="625"/>
        <v>110585.3</v>
      </c>
      <c r="R677" s="4">
        <f t="shared" si="625"/>
        <v>0</v>
      </c>
      <c r="S677" s="4">
        <f t="shared" si="625"/>
        <v>110585.3</v>
      </c>
      <c r="T677" s="4">
        <f t="shared" si="625"/>
        <v>0</v>
      </c>
      <c r="U677" s="4">
        <f t="shared" si="625"/>
        <v>110585.3</v>
      </c>
      <c r="V677" s="4">
        <f t="shared" si="625"/>
        <v>110585.3</v>
      </c>
      <c r="W677" s="4">
        <f t="shared" si="625"/>
        <v>0</v>
      </c>
      <c r="X677" s="4">
        <f t="shared" si="625"/>
        <v>110585.3</v>
      </c>
      <c r="Y677" s="4">
        <f t="shared" si="625"/>
        <v>0</v>
      </c>
      <c r="Z677" s="4">
        <f t="shared" si="625"/>
        <v>110585.3</v>
      </c>
      <c r="AA677" s="82"/>
    </row>
    <row r="678" spans="1:27" ht="15.75" hidden="1" outlineLevel="5" x14ac:dyDescent="0.2">
      <c r="A678" s="5" t="s">
        <v>381</v>
      </c>
      <c r="B678" s="5" t="s">
        <v>287</v>
      </c>
      <c r="C678" s="5" t="s">
        <v>407</v>
      </c>
      <c r="D678" s="5"/>
      <c r="E678" s="23" t="s">
        <v>408</v>
      </c>
      <c r="F678" s="4">
        <f t="shared" si="625"/>
        <v>115417.3</v>
      </c>
      <c r="G678" s="4">
        <f t="shared" si="625"/>
        <v>0</v>
      </c>
      <c r="H678" s="4">
        <f t="shared" si="625"/>
        <v>115417.3</v>
      </c>
      <c r="I678" s="4">
        <f t="shared" si="625"/>
        <v>0</v>
      </c>
      <c r="J678" s="4">
        <f t="shared" si="625"/>
        <v>0</v>
      </c>
      <c r="K678" s="4">
        <f t="shared" si="625"/>
        <v>-10.8</v>
      </c>
      <c r="L678" s="4">
        <f t="shared" si="625"/>
        <v>115406.5</v>
      </c>
      <c r="M678" s="4">
        <f t="shared" si="625"/>
        <v>0</v>
      </c>
      <c r="N678" s="4">
        <f t="shared" si="625"/>
        <v>115406.5</v>
      </c>
      <c r="O678" s="4">
        <f t="shared" si="625"/>
        <v>110585.3</v>
      </c>
      <c r="P678" s="4">
        <f t="shared" si="625"/>
        <v>0</v>
      </c>
      <c r="Q678" s="4">
        <f t="shared" si="625"/>
        <v>110585.3</v>
      </c>
      <c r="R678" s="4">
        <f t="shared" si="625"/>
        <v>0</v>
      </c>
      <c r="S678" s="4">
        <f t="shared" si="625"/>
        <v>110585.3</v>
      </c>
      <c r="T678" s="4">
        <f t="shared" si="625"/>
        <v>0</v>
      </c>
      <c r="U678" s="4">
        <f t="shared" si="625"/>
        <v>110585.3</v>
      </c>
      <c r="V678" s="4">
        <f t="shared" si="625"/>
        <v>110585.3</v>
      </c>
      <c r="W678" s="4">
        <f t="shared" si="625"/>
        <v>0</v>
      </c>
      <c r="X678" s="4">
        <f t="shared" si="625"/>
        <v>110585.3</v>
      </c>
      <c r="Y678" s="4">
        <f t="shared" si="625"/>
        <v>0</v>
      </c>
      <c r="Z678" s="4">
        <f t="shared" si="625"/>
        <v>110585.3</v>
      </c>
      <c r="AA678" s="82"/>
    </row>
    <row r="679" spans="1:27" ht="31.5" hidden="1" outlineLevel="7" x14ac:dyDescent="0.2">
      <c r="A679" s="13" t="s">
        <v>381</v>
      </c>
      <c r="B679" s="13" t="s">
        <v>287</v>
      </c>
      <c r="C679" s="13" t="s">
        <v>407</v>
      </c>
      <c r="D679" s="13" t="s">
        <v>92</v>
      </c>
      <c r="E679" s="18" t="s">
        <v>93</v>
      </c>
      <c r="F679" s="8">
        <f>96687+18730.3</f>
        <v>115417.3</v>
      </c>
      <c r="G679" s="8"/>
      <c r="H679" s="8">
        <f t="shared" ref="H679" si="626">SUM(F679:G679)</f>
        <v>115417.3</v>
      </c>
      <c r="I679" s="8"/>
      <c r="J679" s="8"/>
      <c r="K679" s="8">
        <v>-10.8</v>
      </c>
      <c r="L679" s="8">
        <f t="shared" ref="L679" si="627">SUM(H679:K679)</f>
        <v>115406.5</v>
      </c>
      <c r="M679" s="8"/>
      <c r="N679" s="8">
        <f>SUM(L679:M679)</f>
        <v>115406.5</v>
      </c>
      <c r="O679" s="8">
        <f>91855+18730.3</f>
        <v>110585.3</v>
      </c>
      <c r="P679" s="8"/>
      <c r="Q679" s="8">
        <f t="shared" ref="Q679" si="628">SUM(O679:P679)</f>
        <v>110585.3</v>
      </c>
      <c r="R679" s="8"/>
      <c r="S679" s="8">
        <f t="shared" ref="S679" si="629">SUM(Q679:R679)</f>
        <v>110585.3</v>
      </c>
      <c r="T679" s="8"/>
      <c r="U679" s="8">
        <f>SUM(S679:T679)</f>
        <v>110585.3</v>
      </c>
      <c r="V679" s="8">
        <f>91855+18730.3</f>
        <v>110585.3</v>
      </c>
      <c r="W679" s="8"/>
      <c r="X679" s="8">
        <f t="shared" ref="X679" si="630">SUM(V679:W679)</f>
        <v>110585.3</v>
      </c>
      <c r="Y679" s="8"/>
      <c r="Z679" s="8">
        <f t="shared" ref="Z679" si="631">SUM(X679:Y679)</f>
        <v>110585.3</v>
      </c>
      <c r="AA679" s="82"/>
    </row>
    <row r="680" spans="1:27" ht="31.5" hidden="1" outlineLevel="4" x14ac:dyDescent="0.2">
      <c r="A680" s="5" t="s">
        <v>381</v>
      </c>
      <c r="B680" s="5" t="s">
        <v>287</v>
      </c>
      <c r="C680" s="5" t="s">
        <v>399</v>
      </c>
      <c r="D680" s="5"/>
      <c r="E680" s="23" t="s">
        <v>400</v>
      </c>
      <c r="F680" s="4">
        <f>F681+F683+F685+F687+F691+F689</f>
        <v>693742.06</v>
      </c>
      <c r="G680" s="4">
        <f t="shared" ref="G680:Z680" si="632">G681+G683+G685+G687+G691+G689</f>
        <v>957.4</v>
      </c>
      <c r="H680" s="4">
        <f t="shared" si="632"/>
        <v>694699.46000000008</v>
      </c>
      <c r="I680" s="4">
        <f t="shared" si="632"/>
        <v>0</v>
      </c>
      <c r="J680" s="4">
        <f t="shared" si="632"/>
        <v>0</v>
      </c>
      <c r="K680" s="4">
        <f t="shared" si="632"/>
        <v>0</v>
      </c>
      <c r="L680" s="4">
        <f t="shared" si="632"/>
        <v>694699.46000000008</v>
      </c>
      <c r="M680" s="4">
        <f t="shared" si="632"/>
        <v>0</v>
      </c>
      <c r="N680" s="4">
        <f t="shared" si="632"/>
        <v>694699.46000000008</v>
      </c>
      <c r="O680" s="4">
        <f t="shared" si="632"/>
        <v>695984.30999999994</v>
      </c>
      <c r="P680" s="4">
        <f t="shared" si="632"/>
        <v>3963.6</v>
      </c>
      <c r="Q680" s="4">
        <f t="shared" si="632"/>
        <v>699947.90999999992</v>
      </c>
      <c r="R680" s="4">
        <f t="shared" si="632"/>
        <v>0</v>
      </c>
      <c r="S680" s="4">
        <f t="shared" si="632"/>
        <v>699947.90999999992</v>
      </c>
      <c r="T680" s="4">
        <f t="shared" si="632"/>
        <v>0</v>
      </c>
      <c r="U680" s="4">
        <f t="shared" si="632"/>
        <v>699947.90999999992</v>
      </c>
      <c r="V680" s="4">
        <f t="shared" si="632"/>
        <v>704318.75000000012</v>
      </c>
      <c r="W680" s="4">
        <f t="shared" si="632"/>
        <v>-1650</v>
      </c>
      <c r="X680" s="4">
        <f t="shared" si="632"/>
        <v>702668.75000000012</v>
      </c>
      <c r="Y680" s="4">
        <f t="shared" si="632"/>
        <v>0</v>
      </c>
      <c r="Z680" s="4">
        <f t="shared" si="632"/>
        <v>702668.75000000012</v>
      </c>
      <c r="AA680" s="82"/>
    </row>
    <row r="681" spans="1:27" ht="47.25" hidden="1" outlineLevel="5" x14ac:dyDescent="0.2">
      <c r="A681" s="5" t="s">
        <v>381</v>
      </c>
      <c r="B681" s="5" t="s">
        <v>287</v>
      </c>
      <c r="C681" s="5" t="s">
        <v>401</v>
      </c>
      <c r="D681" s="5"/>
      <c r="E681" s="23" t="s">
        <v>402</v>
      </c>
      <c r="F681" s="4">
        <f t="shared" ref="F681:Z681" si="633">F682</f>
        <v>11615.1</v>
      </c>
      <c r="G681" s="4">
        <f t="shared" si="633"/>
        <v>0</v>
      </c>
      <c r="H681" s="4">
        <f t="shared" si="633"/>
        <v>11615.1</v>
      </c>
      <c r="I681" s="4">
        <f t="shared" si="633"/>
        <v>0</v>
      </c>
      <c r="J681" s="4">
        <f t="shared" si="633"/>
        <v>0</v>
      </c>
      <c r="K681" s="4">
        <f t="shared" si="633"/>
        <v>0</v>
      </c>
      <c r="L681" s="4">
        <f t="shared" si="633"/>
        <v>11615.1</v>
      </c>
      <c r="M681" s="4">
        <f t="shared" si="633"/>
        <v>0</v>
      </c>
      <c r="N681" s="4">
        <f t="shared" si="633"/>
        <v>11615.1</v>
      </c>
      <c r="O681" s="4">
        <f t="shared" si="633"/>
        <v>10470</v>
      </c>
      <c r="P681" s="4">
        <f t="shared" si="633"/>
        <v>0</v>
      </c>
      <c r="Q681" s="4">
        <f t="shared" si="633"/>
        <v>10470</v>
      </c>
      <c r="R681" s="4">
        <f t="shared" si="633"/>
        <v>0</v>
      </c>
      <c r="S681" s="4">
        <f t="shared" si="633"/>
        <v>10470</v>
      </c>
      <c r="T681" s="4">
        <f t="shared" si="633"/>
        <v>0</v>
      </c>
      <c r="U681" s="4">
        <f t="shared" si="633"/>
        <v>10470</v>
      </c>
      <c r="V681" s="4">
        <f t="shared" si="633"/>
        <v>10450</v>
      </c>
      <c r="W681" s="4">
        <f t="shared" si="633"/>
        <v>0</v>
      </c>
      <c r="X681" s="4">
        <f t="shared" si="633"/>
        <v>10450</v>
      </c>
      <c r="Y681" s="4">
        <f t="shared" si="633"/>
        <v>0</v>
      </c>
      <c r="Z681" s="4">
        <f t="shared" si="633"/>
        <v>10450</v>
      </c>
      <c r="AA681" s="82"/>
    </row>
    <row r="682" spans="1:27" ht="31.5" hidden="1" outlineLevel="7" x14ac:dyDescent="0.2">
      <c r="A682" s="13" t="s">
        <v>381</v>
      </c>
      <c r="B682" s="13" t="s">
        <v>287</v>
      </c>
      <c r="C682" s="13" t="s">
        <v>401</v>
      </c>
      <c r="D682" s="13" t="s">
        <v>92</v>
      </c>
      <c r="E682" s="18" t="s">
        <v>93</v>
      </c>
      <c r="F682" s="8">
        <v>11615.1</v>
      </c>
      <c r="G682" s="8"/>
      <c r="H682" s="8">
        <f t="shared" ref="H682" si="634">SUM(F682:G682)</f>
        <v>11615.1</v>
      </c>
      <c r="I682" s="8"/>
      <c r="J682" s="8"/>
      <c r="K682" s="8"/>
      <c r="L682" s="8">
        <f t="shared" ref="L682" si="635">SUM(H682:K682)</f>
        <v>11615.1</v>
      </c>
      <c r="M682" s="8"/>
      <c r="N682" s="8">
        <f>SUM(L682:M682)</f>
        <v>11615.1</v>
      </c>
      <c r="O682" s="8">
        <v>10470</v>
      </c>
      <c r="P682" s="8"/>
      <c r="Q682" s="8">
        <f t="shared" ref="Q682" si="636">SUM(O682:P682)</f>
        <v>10470</v>
      </c>
      <c r="R682" s="8"/>
      <c r="S682" s="8">
        <f t="shared" ref="S682" si="637">SUM(Q682:R682)</f>
        <v>10470</v>
      </c>
      <c r="T682" s="8"/>
      <c r="U682" s="8">
        <f>SUM(S682:T682)</f>
        <v>10470</v>
      </c>
      <c r="V682" s="8">
        <v>10450</v>
      </c>
      <c r="W682" s="8"/>
      <c r="X682" s="8">
        <f t="shared" ref="X682" si="638">SUM(V682:W682)</f>
        <v>10450</v>
      </c>
      <c r="Y682" s="8"/>
      <c r="Z682" s="8">
        <f t="shared" ref="Z682" si="639">SUM(X682:Y682)</f>
        <v>10450</v>
      </c>
      <c r="AA682" s="82"/>
    </row>
    <row r="683" spans="1:27" s="107" customFormat="1" ht="31.5" hidden="1" outlineLevel="5" x14ac:dyDescent="0.2">
      <c r="A683" s="47" t="s">
        <v>381</v>
      </c>
      <c r="B683" s="47" t="s">
        <v>287</v>
      </c>
      <c r="C683" s="47" t="s">
        <v>403</v>
      </c>
      <c r="D683" s="47"/>
      <c r="E683" s="45" t="s">
        <v>404</v>
      </c>
      <c r="F683" s="20">
        <f t="shared" ref="F683:Z683" si="640">F684</f>
        <v>537329.9</v>
      </c>
      <c r="G683" s="20">
        <f t="shared" si="640"/>
        <v>957.4</v>
      </c>
      <c r="H683" s="20">
        <f t="shared" si="640"/>
        <v>538287.30000000005</v>
      </c>
      <c r="I683" s="20">
        <f t="shared" si="640"/>
        <v>0</v>
      </c>
      <c r="J683" s="20">
        <f t="shared" si="640"/>
        <v>0</v>
      </c>
      <c r="K683" s="20">
        <f t="shared" si="640"/>
        <v>0</v>
      </c>
      <c r="L683" s="20">
        <f t="shared" si="640"/>
        <v>538287.30000000005</v>
      </c>
      <c r="M683" s="20">
        <f t="shared" si="640"/>
        <v>0</v>
      </c>
      <c r="N683" s="20">
        <f t="shared" si="640"/>
        <v>538287.30000000005</v>
      </c>
      <c r="O683" s="20">
        <f t="shared" si="640"/>
        <v>544976.69999999995</v>
      </c>
      <c r="P683" s="20">
        <f t="shared" si="640"/>
        <v>3963.6</v>
      </c>
      <c r="Q683" s="20">
        <f t="shared" si="640"/>
        <v>548940.29999999993</v>
      </c>
      <c r="R683" s="20">
        <f t="shared" si="640"/>
        <v>0</v>
      </c>
      <c r="S683" s="20">
        <f t="shared" si="640"/>
        <v>548940.29999999993</v>
      </c>
      <c r="T683" s="20">
        <f t="shared" si="640"/>
        <v>0</v>
      </c>
      <c r="U683" s="20">
        <f t="shared" si="640"/>
        <v>548940.29999999993</v>
      </c>
      <c r="V683" s="20">
        <f t="shared" si="640"/>
        <v>551320.80000000005</v>
      </c>
      <c r="W683" s="20">
        <f t="shared" si="640"/>
        <v>4009.8</v>
      </c>
      <c r="X683" s="20">
        <f t="shared" si="640"/>
        <v>555330.60000000009</v>
      </c>
      <c r="Y683" s="20">
        <f t="shared" si="640"/>
        <v>0</v>
      </c>
      <c r="Z683" s="20">
        <f t="shared" si="640"/>
        <v>555330.60000000009</v>
      </c>
      <c r="AA683" s="82"/>
    </row>
    <row r="684" spans="1:27" s="107" customFormat="1" ht="31.5" hidden="1" outlineLevel="7" x14ac:dyDescent="0.2">
      <c r="A684" s="46" t="s">
        <v>381</v>
      </c>
      <c r="B684" s="46" t="s">
        <v>287</v>
      </c>
      <c r="C684" s="46" t="s">
        <v>403</v>
      </c>
      <c r="D684" s="46" t="s">
        <v>92</v>
      </c>
      <c r="E684" s="50" t="s">
        <v>93</v>
      </c>
      <c r="F684" s="7">
        <v>537329.9</v>
      </c>
      <c r="G684" s="7">
        <v>957.4</v>
      </c>
      <c r="H684" s="7">
        <f t="shared" ref="H684" si="641">SUM(F684:G684)</f>
        <v>538287.30000000005</v>
      </c>
      <c r="I684" s="7"/>
      <c r="J684" s="7"/>
      <c r="K684" s="7"/>
      <c r="L684" s="7">
        <f t="shared" ref="L684" si="642">SUM(H684:K684)</f>
        <v>538287.30000000005</v>
      </c>
      <c r="M684" s="7"/>
      <c r="N684" s="7">
        <f>SUM(L684:M684)</f>
        <v>538287.30000000005</v>
      </c>
      <c r="O684" s="7">
        <v>544976.69999999995</v>
      </c>
      <c r="P684" s="7">
        <v>3963.6</v>
      </c>
      <c r="Q684" s="7">
        <f t="shared" ref="Q684" si="643">SUM(O684:P684)</f>
        <v>548940.29999999993</v>
      </c>
      <c r="R684" s="7"/>
      <c r="S684" s="7">
        <f t="shared" ref="S684" si="644">SUM(Q684:R684)</f>
        <v>548940.29999999993</v>
      </c>
      <c r="T684" s="7"/>
      <c r="U684" s="7">
        <f>SUM(S684:T684)</f>
        <v>548940.29999999993</v>
      </c>
      <c r="V684" s="7">
        <v>551320.80000000005</v>
      </c>
      <c r="W684" s="7">
        <v>4009.8</v>
      </c>
      <c r="X684" s="7">
        <f t="shared" ref="X684" si="645">SUM(V684:W684)</f>
        <v>555330.60000000009</v>
      </c>
      <c r="Y684" s="7"/>
      <c r="Z684" s="7">
        <f t="shared" ref="Z684" si="646">SUM(X684:Y684)</f>
        <v>555330.60000000009</v>
      </c>
      <c r="AA684" s="82"/>
    </row>
    <row r="685" spans="1:27" s="107" customFormat="1" ht="47.25" hidden="1" outlineLevel="5" x14ac:dyDescent="0.2">
      <c r="A685" s="47" t="s">
        <v>381</v>
      </c>
      <c r="B685" s="47" t="s">
        <v>287</v>
      </c>
      <c r="C685" s="47" t="s">
        <v>409</v>
      </c>
      <c r="D685" s="47"/>
      <c r="E685" s="45" t="s">
        <v>410</v>
      </c>
      <c r="F685" s="20">
        <f t="shared" ref="F685:Z685" si="647">F686</f>
        <v>54531.7</v>
      </c>
      <c r="G685" s="20">
        <f t="shared" si="647"/>
        <v>0</v>
      </c>
      <c r="H685" s="20">
        <f t="shared" si="647"/>
        <v>54531.7</v>
      </c>
      <c r="I685" s="20">
        <f t="shared" si="647"/>
        <v>0</v>
      </c>
      <c r="J685" s="20">
        <f t="shared" si="647"/>
        <v>0</v>
      </c>
      <c r="K685" s="20">
        <f t="shared" si="647"/>
        <v>0</v>
      </c>
      <c r="L685" s="20">
        <f t="shared" si="647"/>
        <v>54531.7</v>
      </c>
      <c r="M685" s="20">
        <f t="shared" si="647"/>
        <v>0</v>
      </c>
      <c r="N685" s="20">
        <f t="shared" si="647"/>
        <v>54531.7</v>
      </c>
      <c r="O685" s="20">
        <f t="shared" si="647"/>
        <v>54531.7</v>
      </c>
      <c r="P685" s="20">
        <f t="shared" si="647"/>
        <v>0</v>
      </c>
      <c r="Q685" s="20">
        <f t="shared" si="647"/>
        <v>54531.7</v>
      </c>
      <c r="R685" s="20">
        <f t="shared" si="647"/>
        <v>0</v>
      </c>
      <c r="S685" s="20">
        <f t="shared" si="647"/>
        <v>54531.7</v>
      </c>
      <c r="T685" s="20">
        <f t="shared" si="647"/>
        <v>0</v>
      </c>
      <c r="U685" s="20">
        <f t="shared" si="647"/>
        <v>54531.7</v>
      </c>
      <c r="V685" s="20">
        <f t="shared" si="647"/>
        <v>57226.8</v>
      </c>
      <c r="W685" s="20">
        <f t="shared" si="647"/>
        <v>-5659.8</v>
      </c>
      <c r="X685" s="20">
        <f t="shared" si="647"/>
        <v>51567</v>
      </c>
      <c r="Y685" s="20">
        <f t="shared" si="647"/>
        <v>0</v>
      </c>
      <c r="Z685" s="20">
        <f t="shared" si="647"/>
        <v>51567</v>
      </c>
      <c r="AA685" s="82"/>
    </row>
    <row r="686" spans="1:27" s="107" customFormat="1" ht="31.5" hidden="1" outlineLevel="7" x14ac:dyDescent="0.2">
      <c r="A686" s="46" t="s">
        <v>381</v>
      </c>
      <c r="B686" s="46" t="s">
        <v>287</v>
      </c>
      <c r="C686" s="46" t="s">
        <v>409</v>
      </c>
      <c r="D686" s="46" t="s">
        <v>92</v>
      </c>
      <c r="E686" s="50" t="s">
        <v>93</v>
      </c>
      <c r="F686" s="7">
        <v>54531.7</v>
      </c>
      <c r="G686" s="7"/>
      <c r="H686" s="7">
        <f t="shared" ref="H686" si="648">SUM(F686:G686)</f>
        <v>54531.7</v>
      </c>
      <c r="I686" s="7"/>
      <c r="J686" s="7"/>
      <c r="K686" s="7"/>
      <c r="L686" s="7">
        <f t="shared" ref="L686" si="649">SUM(H686:K686)</f>
        <v>54531.7</v>
      </c>
      <c r="M686" s="7"/>
      <c r="N686" s="7">
        <f>SUM(L686:M686)</f>
        <v>54531.7</v>
      </c>
      <c r="O686" s="7">
        <v>54531.7</v>
      </c>
      <c r="P686" s="7"/>
      <c r="Q686" s="7">
        <f t="shared" ref="Q686" si="650">SUM(O686:P686)</f>
        <v>54531.7</v>
      </c>
      <c r="R686" s="7"/>
      <c r="S686" s="7">
        <f t="shared" ref="S686" si="651">SUM(Q686:R686)</f>
        <v>54531.7</v>
      </c>
      <c r="T686" s="7"/>
      <c r="U686" s="7">
        <f>SUM(S686:T686)</f>
        <v>54531.7</v>
      </c>
      <c r="V686" s="7">
        <v>57226.8</v>
      </c>
      <c r="W686" s="7">
        <v>-5659.8</v>
      </c>
      <c r="X686" s="7">
        <f t="shared" ref="X686" si="652">SUM(V686:W686)</f>
        <v>51567</v>
      </c>
      <c r="Y686" s="7"/>
      <c r="Z686" s="7">
        <f t="shared" ref="Z686" si="653">SUM(X686:Y686)</f>
        <v>51567</v>
      </c>
      <c r="AA686" s="82"/>
    </row>
    <row r="687" spans="1:27" s="107" customFormat="1" ht="47.25" hidden="1" outlineLevel="5" x14ac:dyDescent="0.2">
      <c r="A687" s="47" t="s">
        <v>381</v>
      </c>
      <c r="B687" s="47" t="s">
        <v>287</v>
      </c>
      <c r="C687" s="47" t="s">
        <v>411</v>
      </c>
      <c r="D687" s="47"/>
      <c r="E687" s="45" t="s">
        <v>412</v>
      </c>
      <c r="F687" s="20">
        <f t="shared" ref="F687:Z687" si="654">F688</f>
        <v>84697.9</v>
      </c>
      <c r="G687" s="20">
        <f t="shared" si="654"/>
        <v>0</v>
      </c>
      <c r="H687" s="20">
        <f t="shared" si="654"/>
        <v>84697.9</v>
      </c>
      <c r="I687" s="20">
        <f t="shared" si="654"/>
        <v>0</v>
      </c>
      <c r="J687" s="20">
        <f t="shared" si="654"/>
        <v>0</v>
      </c>
      <c r="K687" s="20">
        <f t="shared" si="654"/>
        <v>0</v>
      </c>
      <c r="L687" s="20">
        <f t="shared" si="654"/>
        <v>84697.9</v>
      </c>
      <c r="M687" s="20">
        <f t="shared" si="654"/>
        <v>0</v>
      </c>
      <c r="N687" s="20">
        <f t="shared" si="654"/>
        <v>84697.9</v>
      </c>
      <c r="O687" s="20">
        <f t="shared" si="654"/>
        <v>80408.5</v>
      </c>
      <c r="P687" s="20">
        <f t="shared" si="654"/>
        <v>0</v>
      </c>
      <c r="Q687" s="20">
        <f t="shared" si="654"/>
        <v>80408.5</v>
      </c>
      <c r="R687" s="20">
        <f t="shared" si="654"/>
        <v>0</v>
      </c>
      <c r="S687" s="20">
        <f t="shared" si="654"/>
        <v>80408.5</v>
      </c>
      <c r="T687" s="20">
        <f t="shared" si="654"/>
        <v>0</v>
      </c>
      <c r="U687" s="20">
        <f t="shared" si="654"/>
        <v>80408.5</v>
      </c>
      <c r="V687" s="20">
        <f t="shared" si="654"/>
        <v>79633.899999999994</v>
      </c>
      <c r="W687" s="20">
        <f t="shared" si="654"/>
        <v>0</v>
      </c>
      <c r="X687" s="20">
        <f t="shared" si="654"/>
        <v>79633.899999999994</v>
      </c>
      <c r="Y687" s="20">
        <f t="shared" si="654"/>
        <v>0</v>
      </c>
      <c r="Z687" s="20">
        <f t="shared" si="654"/>
        <v>79633.899999999994</v>
      </c>
      <c r="AA687" s="82"/>
    </row>
    <row r="688" spans="1:27" s="107" customFormat="1" ht="31.5" hidden="1" outlineLevel="7" x14ac:dyDescent="0.2">
      <c r="A688" s="46" t="s">
        <v>381</v>
      </c>
      <c r="B688" s="46" t="s">
        <v>287</v>
      </c>
      <c r="C688" s="46" t="s">
        <v>411</v>
      </c>
      <c r="D688" s="46" t="s">
        <v>92</v>
      </c>
      <c r="E688" s="50" t="s">
        <v>93</v>
      </c>
      <c r="F688" s="7">
        <v>84697.9</v>
      </c>
      <c r="G688" s="7"/>
      <c r="H688" s="7">
        <f t="shared" ref="H688" si="655">SUM(F688:G688)</f>
        <v>84697.9</v>
      </c>
      <c r="I688" s="7"/>
      <c r="J688" s="7"/>
      <c r="K688" s="7"/>
      <c r="L688" s="7">
        <f t="shared" ref="L688" si="656">SUM(H688:K688)</f>
        <v>84697.9</v>
      </c>
      <c r="M688" s="7"/>
      <c r="N688" s="7">
        <f>SUM(L688:M688)</f>
        <v>84697.9</v>
      </c>
      <c r="O688" s="7">
        <v>80408.5</v>
      </c>
      <c r="P688" s="7"/>
      <c r="Q688" s="7">
        <f t="shared" ref="Q688" si="657">SUM(O688:P688)</f>
        <v>80408.5</v>
      </c>
      <c r="R688" s="7"/>
      <c r="S688" s="7">
        <f t="shared" ref="S688" si="658">SUM(Q688:R688)</f>
        <v>80408.5</v>
      </c>
      <c r="T688" s="7"/>
      <c r="U688" s="7">
        <f>SUM(S688:T688)</f>
        <v>80408.5</v>
      </c>
      <c r="V688" s="7">
        <v>79633.899999999994</v>
      </c>
      <c r="W688" s="7"/>
      <c r="X688" s="7">
        <f t="shared" ref="X688" si="659">SUM(V688:W688)</f>
        <v>79633.899999999994</v>
      </c>
      <c r="Y688" s="7"/>
      <c r="Z688" s="7">
        <f t="shared" ref="Z688" si="660">SUM(X688:Y688)</f>
        <v>79633.899999999994</v>
      </c>
      <c r="AA688" s="82"/>
    </row>
    <row r="689" spans="1:27" s="109" customFormat="1" ht="173.25" hidden="1" outlineLevel="5" x14ac:dyDescent="0.2">
      <c r="A689" s="5" t="s">
        <v>381</v>
      </c>
      <c r="B689" s="5" t="s">
        <v>287</v>
      </c>
      <c r="C689" s="5" t="s">
        <v>413</v>
      </c>
      <c r="D689" s="5"/>
      <c r="E689" s="120" t="s">
        <v>593</v>
      </c>
      <c r="F689" s="4">
        <f t="shared" ref="F689:Z691" si="661">F690</f>
        <v>417.56</v>
      </c>
      <c r="G689" s="4">
        <f t="shared" si="661"/>
        <v>0</v>
      </c>
      <c r="H689" s="4">
        <f t="shared" si="661"/>
        <v>417.56</v>
      </c>
      <c r="I689" s="4">
        <f t="shared" si="661"/>
        <v>0</v>
      </c>
      <c r="J689" s="4">
        <f t="shared" si="661"/>
        <v>0</v>
      </c>
      <c r="K689" s="4">
        <f t="shared" si="661"/>
        <v>0</v>
      </c>
      <c r="L689" s="4">
        <f t="shared" si="661"/>
        <v>417.56</v>
      </c>
      <c r="M689" s="4">
        <f t="shared" si="661"/>
        <v>0</v>
      </c>
      <c r="N689" s="4">
        <f t="shared" si="661"/>
        <v>417.56</v>
      </c>
      <c r="O689" s="4">
        <f t="shared" si="661"/>
        <v>419.81</v>
      </c>
      <c r="P689" s="4">
        <f t="shared" si="661"/>
        <v>0</v>
      </c>
      <c r="Q689" s="4">
        <f t="shared" si="661"/>
        <v>419.81</v>
      </c>
      <c r="R689" s="4">
        <f t="shared" si="661"/>
        <v>0</v>
      </c>
      <c r="S689" s="4">
        <f t="shared" si="661"/>
        <v>419.81</v>
      </c>
      <c r="T689" s="4">
        <f t="shared" si="661"/>
        <v>0</v>
      </c>
      <c r="U689" s="4">
        <f t="shared" si="661"/>
        <v>419.81</v>
      </c>
      <c r="V689" s="4">
        <f t="shared" si="661"/>
        <v>426.55</v>
      </c>
      <c r="W689" s="4">
        <f t="shared" si="661"/>
        <v>0</v>
      </c>
      <c r="X689" s="4">
        <f t="shared" si="661"/>
        <v>426.55</v>
      </c>
      <c r="Y689" s="4">
        <f t="shared" si="661"/>
        <v>0</v>
      </c>
      <c r="Z689" s="4">
        <f t="shared" si="661"/>
        <v>426.55</v>
      </c>
      <c r="AA689" s="82"/>
    </row>
    <row r="690" spans="1:27" s="109" customFormat="1" ht="31.5" hidden="1" outlineLevel="7" x14ac:dyDescent="0.2">
      <c r="A690" s="13" t="s">
        <v>381</v>
      </c>
      <c r="B690" s="13" t="s">
        <v>287</v>
      </c>
      <c r="C690" s="13" t="s">
        <v>413</v>
      </c>
      <c r="D690" s="13" t="s">
        <v>92</v>
      </c>
      <c r="E690" s="18" t="s">
        <v>93</v>
      </c>
      <c r="F690" s="51">
        <v>417.56</v>
      </c>
      <c r="G690" s="8"/>
      <c r="H690" s="8">
        <f t="shared" ref="H690" si="662">SUM(F690:G690)</f>
        <v>417.56</v>
      </c>
      <c r="I690" s="8"/>
      <c r="J690" s="8"/>
      <c r="K690" s="8"/>
      <c r="L690" s="8">
        <f t="shared" ref="L690" si="663">SUM(H690:K690)</f>
        <v>417.56</v>
      </c>
      <c r="M690" s="8"/>
      <c r="N690" s="8">
        <f>SUM(L690:M690)</f>
        <v>417.56</v>
      </c>
      <c r="O690" s="51">
        <v>419.81</v>
      </c>
      <c r="P690" s="8"/>
      <c r="Q690" s="8">
        <f t="shared" ref="Q690" si="664">SUM(O690:P690)</f>
        <v>419.81</v>
      </c>
      <c r="R690" s="8"/>
      <c r="S690" s="8">
        <f t="shared" ref="S690" si="665">SUM(Q690:R690)</f>
        <v>419.81</v>
      </c>
      <c r="T690" s="8"/>
      <c r="U690" s="8">
        <f>SUM(S690:T690)</f>
        <v>419.81</v>
      </c>
      <c r="V690" s="51">
        <v>426.55</v>
      </c>
      <c r="W690" s="8"/>
      <c r="X690" s="8">
        <f t="shared" ref="X690" si="666">SUM(V690:W690)</f>
        <v>426.55</v>
      </c>
      <c r="Y690" s="8"/>
      <c r="Z690" s="8">
        <f t="shared" ref="Z690" si="667">SUM(X690:Y690)</f>
        <v>426.55</v>
      </c>
      <c r="AA690" s="82"/>
    </row>
    <row r="691" spans="1:27" s="107" customFormat="1" ht="173.25" hidden="1" outlineLevel="5" x14ac:dyDescent="0.2">
      <c r="A691" s="47" t="s">
        <v>381</v>
      </c>
      <c r="B691" s="47" t="s">
        <v>287</v>
      </c>
      <c r="C691" s="47" t="s">
        <v>413</v>
      </c>
      <c r="D691" s="47"/>
      <c r="E691" s="52" t="s">
        <v>594</v>
      </c>
      <c r="F691" s="20">
        <f t="shared" si="661"/>
        <v>5149.8999999999996</v>
      </c>
      <c r="G691" s="20">
        <f t="shared" si="661"/>
        <v>0</v>
      </c>
      <c r="H691" s="20">
        <f t="shared" si="661"/>
        <v>5149.8999999999996</v>
      </c>
      <c r="I691" s="20">
        <f t="shared" si="661"/>
        <v>0</v>
      </c>
      <c r="J691" s="20">
        <f t="shared" si="661"/>
        <v>0</v>
      </c>
      <c r="K691" s="20">
        <f t="shared" si="661"/>
        <v>0</v>
      </c>
      <c r="L691" s="20">
        <f t="shared" si="661"/>
        <v>5149.8999999999996</v>
      </c>
      <c r="M691" s="20">
        <f t="shared" si="661"/>
        <v>0</v>
      </c>
      <c r="N691" s="20">
        <f t="shared" si="661"/>
        <v>5149.8999999999996</v>
      </c>
      <c r="O691" s="20">
        <f t="shared" si="661"/>
        <v>5177.6000000000004</v>
      </c>
      <c r="P691" s="20">
        <f t="shared" si="661"/>
        <v>0</v>
      </c>
      <c r="Q691" s="20">
        <f t="shared" si="661"/>
        <v>5177.6000000000004</v>
      </c>
      <c r="R691" s="20">
        <f t="shared" si="661"/>
        <v>0</v>
      </c>
      <c r="S691" s="20">
        <f t="shared" si="661"/>
        <v>5177.6000000000004</v>
      </c>
      <c r="T691" s="20">
        <f t="shared" si="661"/>
        <v>0</v>
      </c>
      <c r="U691" s="20">
        <f t="shared" si="661"/>
        <v>5177.6000000000004</v>
      </c>
      <c r="V691" s="20">
        <f t="shared" si="661"/>
        <v>5260.7</v>
      </c>
      <c r="W691" s="20">
        <f t="shared" si="661"/>
        <v>0</v>
      </c>
      <c r="X691" s="20">
        <f t="shared" si="661"/>
        <v>5260.7</v>
      </c>
      <c r="Y691" s="20">
        <f t="shared" si="661"/>
        <v>0</v>
      </c>
      <c r="Z691" s="20">
        <f t="shared" si="661"/>
        <v>5260.7</v>
      </c>
      <c r="AA691" s="82"/>
    </row>
    <row r="692" spans="1:27" s="107" customFormat="1" ht="31.5" hidden="1" outlineLevel="7" x14ac:dyDescent="0.2">
      <c r="A692" s="46" t="s">
        <v>381</v>
      </c>
      <c r="B692" s="46" t="s">
        <v>287</v>
      </c>
      <c r="C692" s="46" t="s">
        <v>413</v>
      </c>
      <c r="D692" s="46" t="s">
        <v>92</v>
      </c>
      <c r="E692" s="50" t="s">
        <v>93</v>
      </c>
      <c r="F692" s="7">
        <v>5149.8999999999996</v>
      </c>
      <c r="G692" s="7"/>
      <c r="H692" s="7">
        <f t="shared" ref="H692" si="668">SUM(F692:G692)</f>
        <v>5149.8999999999996</v>
      </c>
      <c r="I692" s="7"/>
      <c r="J692" s="7"/>
      <c r="K692" s="7"/>
      <c r="L692" s="7">
        <f t="shared" ref="L692" si="669">SUM(H692:K692)</f>
        <v>5149.8999999999996</v>
      </c>
      <c r="M692" s="7"/>
      <c r="N692" s="7">
        <f>SUM(L692:M692)</f>
        <v>5149.8999999999996</v>
      </c>
      <c r="O692" s="7">
        <v>5177.6000000000004</v>
      </c>
      <c r="P692" s="7"/>
      <c r="Q692" s="7">
        <f t="shared" ref="Q692" si="670">SUM(O692:P692)</f>
        <v>5177.6000000000004</v>
      </c>
      <c r="R692" s="7"/>
      <c r="S692" s="7">
        <f t="shared" ref="S692" si="671">SUM(Q692:R692)</f>
        <v>5177.6000000000004</v>
      </c>
      <c r="T692" s="7"/>
      <c r="U692" s="7">
        <f>SUM(S692:T692)</f>
        <v>5177.6000000000004</v>
      </c>
      <c r="V692" s="7">
        <v>5260.7</v>
      </c>
      <c r="W692" s="7"/>
      <c r="X692" s="7">
        <f t="shared" ref="X692" si="672">SUM(V692:W692)</f>
        <v>5260.7</v>
      </c>
      <c r="Y692" s="7"/>
      <c r="Z692" s="7">
        <f t="shared" ref="Z692" si="673">SUM(X692:Y692)</f>
        <v>5260.7</v>
      </c>
      <c r="AA692" s="82"/>
    </row>
    <row r="693" spans="1:27" ht="21" hidden="1" customHeight="1" outlineLevel="1" x14ac:dyDescent="0.2">
      <c r="A693" s="5" t="s">
        <v>381</v>
      </c>
      <c r="B693" s="5" t="s">
        <v>414</v>
      </c>
      <c r="C693" s="5"/>
      <c r="D693" s="5"/>
      <c r="E693" s="23" t="s">
        <v>415</v>
      </c>
      <c r="F693" s="4">
        <f>F694</f>
        <v>71424.800000000003</v>
      </c>
      <c r="G693" s="4">
        <f t="shared" ref="G693:Z693" si="674">G694</f>
        <v>6184.1750000000002</v>
      </c>
      <c r="H693" s="4">
        <f t="shared" si="674"/>
        <v>77608.975000000006</v>
      </c>
      <c r="I693" s="4">
        <f t="shared" si="674"/>
        <v>27402.525000000001</v>
      </c>
      <c r="J693" s="4">
        <f t="shared" si="674"/>
        <v>269.995</v>
      </c>
      <c r="K693" s="4">
        <f t="shared" si="674"/>
        <v>0</v>
      </c>
      <c r="L693" s="4">
        <f t="shared" si="674"/>
        <v>105281.49500000001</v>
      </c>
      <c r="M693" s="4">
        <f t="shared" si="674"/>
        <v>0</v>
      </c>
      <c r="N693" s="4">
        <f t="shared" si="674"/>
        <v>105281.49500000001</v>
      </c>
      <c r="O693" s="4">
        <f t="shared" si="674"/>
        <v>68000</v>
      </c>
      <c r="P693" s="4">
        <f t="shared" si="674"/>
        <v>0</v>
      </c>
      <c r="Q693" s="4">
        <f t="shared" si="674"/>
        <v>68000</v>
      </c>
      <c r="R693" s="4">
        <f t="shared" si="674"/>
        <v>0</v>
      </c>
      <c r="S693" s="4">
        <f t="shared" si="674"/>
        <v>68000</v>
      </c>
      <c r="T693" s="4">
        <f t="shared" si="674"/>
        <v>0</v>
      </c>
      <c r="U693" s="4">
        <f t="shared" si="674"/>
        <v>68000</v>
      </c>
      <c r="V693" s="4">
        <f t="shared" si="674"/>
        <v>68000</v>
      </c>
      <c r="W693" s="4">
        <f t="shared" si="674"/>
        <v>0</v>
      </c>
      <c r="X693" s="4">
        <f t="shared" si="674"/>
        <v>68000</v>
      </c>
      <c r="Y693" s="4">
        <f t="shared" si="674"/>
        <v>0</v>
      </c>
      <c r="Z693" s="4">
        <f t="shared" si="674"/>
        <v>68000</v>
      </c>
      <c r="AA693" s="82"/>
    </row>
    <row r="694" spans="1:27" ht="31.5" hidden="1" outlineLevel="2" x14ac:dyDescent="0.2">
      <c r="A694" s="5" t="s">
        <v>381</v>
      </c>
      <c r="B694" s="5" t="s">
        <v>414</v>
      </c>
      <c r="C694" s="5" t="s">
        <v>289</v>
      </c>
      <c r="D694" s="5"/>
      <c r="E694" s="23" t="s">
        <v>290</v>
      </c>
      <c r="F694" s="4">
        <f>F703</f>
        <v>71424.800000000003</v>
      </c>
      <c r="G694" s="4">
        <f>G703+G695</f>
        <v>6184.1750000000002</v>
      </c>
      <c r="H694" s="4">
        <f t="shared" ref="H694:X694" si="675">H703+H695</f>
        <v>77608.975000000006</v>
      </c>
      <c r="I694" s="4">
        <f t="shared" si="675"/>
        <v>27402.525000000001</v>
      </c>
      <c r="J694" s="4">
        <f t="shared" si="675"/>
        <v>269.995</v>
      </c>
      <c r="K694" s="4">
        <f>K703+K695</f>
        <v>0</v>
      </c>
      <c r="L694" s="4">
        <f t="shared" ref="L694" si="676">L703+L695</f>
        <v>105281.49500000001</v>
      </c>
      <c r="M694" s="4">
        <f>M703+M695</f>
        <v>0</v>
      </c>
      <c r="N694" s="4">
        <f t="shared" ref="N694" si="677">N703+N695</f>
        <v>105281.49500000001</v>
      </c>
      <c r="O694" s="4">
        <f t="shared" si="675"/>
        <v>68000</v>
      </c>
      <c r="P694" s="4">
        <f t="shared" si="675"/>
        <v>0</v>
      </c>
      <c r="Q694" s="4">
        <f t="shared" si="675"/>
        <v>68000</v>
      </c>
      <c r="R694" s="4">
        <f>R703+R695</f>
        <v>0</v>
      </c>
      <c r="S694" s="4">
        <f t="shared" ref="S694" si="678">S703+S695</f>
        <v>68000</v>
      </c>
      <c r="T694" s="4">
        <f>T703+T695</f>
        <v>0</v>
      </c>
      <c r="U694" s="4">
        <f t="shared" ref="U694" si="679">U703+U695</f>
        <v>68000</v>
      </c>
      <c r="V694" s="4">
        <f t="shared" si="675"/>
        <v>68000</v>
      </c>
      <c r="W694" s="4">
        <f t="shared" si="675"/>
        <v>0</v>
      </c>
      <c r="X694" s="4">
        <f t="shared" si="675"/>
        <v>68000</v>
      </c>
      <c r="Y694" s="4">
        <f>Y703+Y695</f>
        <v>0</v>
      </c>
      <c r="Z694" s="4">
        <f t="shared" ref="Z694" si="680">Z703+Z695</f>
        <v>68000</v>
      </c>
      <c r="AA694" s="82"/>
    </row>
    <row r="695" spans="1:27" ht="31.5" hidden="1" outlineLevel="2" x14ac:dyDescent="0.2">
      <c r="A695" s="5" t="s">
        <v>381</v>
      </c>
      <c r="B695" s="5" t="s">
        <v>414</v>
      </c>
      <c r="C695" s="5" t="s">
        <v>291</v>
      </c>
      <c r="D695" s="5"/>
      <c r="E695" s="23" t="s">
        <v>292</v>
      </c>
      <c r="F695" s="4"/>
      <c r="G695" s="4">
        <f t="shared" ref="G695:N701" si="681">G696</f>
        <v>6184.1750000000002</v>
      </c>
      <c r="H695" s="4">
        <f t="shared" si="681"/>
        <v>6184.1750000000002</v>
      </c>
      <c r="I695" s="4">
        <f t="shared" si="681"/>
        <v>27402.525000000001</v>
      </c>
      <c r="J695" s="4">
        <f t="shared" si="681"/>
        <v>269.995</v>
      </c>
      <c r="K695" s="4">
        <f t="shared" si="681"/>
        <v>0</v>
      </c>
      <c r="L695" s="4">
        <f t="shared" si="681"/>
        <v>33856.695000000007</v>
      </c>
      <c r="M695" s="4">
        <f t="shared" si="681"/>
        <v>0</v>
      </c>
      <c r="N695" s="4">
        <f t="shared" si="681"/>
        <v>33856.695000000007</v>
      </c>
      <c r="O695" s="4"/>
      <c r="P695" s="4"/>
      <c r="Q695" s="4"/>
      <c r="R695" s="4">
        <f t="shared" ref="R695:S699" si="682">R696</f>
        <v>0</v>
      </c>
      <c r="S695" s="4"/>
      <c r="T695" s="4">
        <f t="shared" ref="T695:U701" si="683">T696</f>
        <v>0</v>
      </c>
      <c r="U695" s="4">
        <f t="shared" si="683"/>
        <v>0</v>
      </c>
      <c r="V695" s="4"/>
      <c r="W695" s="4"/>
      <c r="X695" s="4"/>
      <c r="Y695" s="4">
        <f t="shared" ref="Y695:Z699" si="684">Y696</f>
        <v>0</v>
      </c>
      <c r="Z695" s="4"/>
      <c r="AA695" s="82"/>
    </row>
    <row r="696" spans="1:27" ht="47.25" hidden="1" outlineLevel="2" x14ac:dyDescent="0.2">
      <c r="A696" s="5" t="s">
        <v>381</v>
      </c>
      <c r="B696" s="5" t="s">
        <v>414</v>
      </c>
      <c r="C696" s="5" t="s">
        <v>293</v>
      </c>
      <c r="D696" s="5"/>
      <c r="E696" s="23" t="s">
        <v>294</v>
      </c>
      <c r="F696" s="4"/>
      <c r="G696" s="4">
        <f>G699</f>
        <v>6184.1750000000002</v>
      </c>
      <c r="H696" s="4">
        <f>H699</f>
        <v>6184.1750000000002</v>
      </c>
      <c r="I696" s="4">
        <f>I699+I701+I697</f>
        <v>27402.525000000001</v>
      </c>
      <c r="J696" s="4">
        <f t="shared" ref="J696:Y696" si="685">J699+J701+J697</f>
        <v>269.995</v>
      </c>
      <c r="K696" s="4">
        <f t="shared" si="685"/>
        <v>0</v>
      </c>
      <c r="L696" s="4">
        <f t="shared" si="685"/>
        <v>33856.695000000007</v>
      </c>
      <c r="M696" s="4">
        <f t="shared" si="685"/>
        <v>0</v>
      </c>
      <c r="N696" s="4">
        <f t="shared" si="685"/>
        <v>33856.695000000007</v>
      </c>
      <c r="O696" s="4">
        <f t="shared" si="685"/>
        <v>0</v>
      </c>
      <c r="P696" s="4">
        <f t="shared" si="685"/>
        <v>0</v>
      </c>
      <c r="Q696" s="4">
        <f t="shared" si="685"/>
        <v>0</v>
      </c>
      <c r="R696" s="4">
        <f t="shared" si="685"/>
        <v>0</v>
      </c>
      <c r="S696" s="4"/>
      <c r="T696" s="4">
        <f t="shared" ref="T696:U696" si="686">T699+T701+T697</f>
        <v>0</v>
      </c>
      <c r="U696" s="4">
        <f t="shared" si="686"/>
        <v>0</v>
      </c>
      <c r="V696" s="4">
        <f t="shared" si="685"/>
        <v>0</v>
      </c>
      <c r="W696" s="4">
        <f t="shared" si="685"/>
        <v>0</v>
      </c>
      <c r="X696" s="4">
        <f t="shared" si="685"/>
        <v>0</v>
      </c>
      <c r="Y696" s="4">
        <f t="shared" si="685"/>
        <v>0</v>
      </c>
      <c r="Z696" s="4"/>
      <c r="AA696" s="82"/>
    </row>
    <row r="697" spans="1:27" s="106" customFormat="1" ht="31.5" hidden="1" outlineLevel="2" x14ac:dyDescent="0.2">
      <c r="A697" s="5" t="s">
        <v>381</v>
      </c>
      <c r="B697" s="5" t="s">
        <v>414</v>
      </c>
      <c r="C697" s="10" t="s">
        <v>737</v>
      </c>
      <c r="D697" s="10"/>
      <c r="E697" s="81" t="s">
        <v>736</v>
      </c>
      <c r="F697" s="4"/>
      <c r="G697" s="4"/>
      <c r="H697" s="4"/>
      <c r="I697" s="4">
        <f t="shared" si="681"/>
        <v>0</v>
      </c>
      <c r="J697" s="4">
        <f t="shared" si="681"/>
        <v>269.995</v>
      </c>
      <c r="K697" s="4">
        <f t="shared" si="681"/>
        <v>0</v>
      </c>
      <c r="L697" s="4">
        <f t="shared" si="681"/>
        <v>269.995</v>
      </c>
      <c r="M697" s="4">
        <f t="shared" si="681"/>
        <v>0</v>
      </c>
      <c r="N697" s="4">
        <f t="shared" si="681"/>
        <v>269.995</v>
      </c>
      <c r="O697" s="4"/>
      <c r="P697" s="4"/>
      <c r="Q697" s="4"/>
      <c r="R697" s="4"/>
      <c r="S697" s="4"/>
      <c r="T697" s="4">
        <f t="shared" si="683"/>
        <v>0</v>
      </c>
      <c r="U697" s="4">
        <f t="shared" si="683"/>
        <v>0</v>
      </c>
      <c r="V697" s="4"/>
      <c r="W697" s="4"/>
      <c r="X697" s="4"/>
      <c r="Y697" s="4"/>
      <c r="Z697" s="4"/>
      <c r="AA697" s="82"/>
    </row>
    <row r="698" spans="1:27" s="109" customFormat="1" ht="31.5" hidden="1" outlineLevel="2" x14ac:dyDescent="0.2">
      <c r="A698" s="13" t="s">
        <v>381</v>
      </c>
      <c r="B698" s="13" t="s">
        <v>414</v>
      </c>
      <c r="C698" s="9" t="s">
        <v>737</v>
      </c>
      <c r="D698" s="9" t="s">
        <v>92</v>
      </c>
      <c r="E698" s="79" t="s">
        <v>591</v>
      </c>
      <c r="F698" s="8"/>
      <c r="G698" s="8"/>
      <c r="H698" s="8"/>
      <c r="I698" s="49"/>
      <c r="J698" s="8">
        <f>85+184.995</f>
        <v>269.995</v>
      </c>
      <c r="K698" s="49"/>
      <c r="L698" s="8">
        <f t="shared" ref="L698" si="687">SUM(H698:K698)</f>
        <v>269.995</v>
      </c>
      <c r="M698" s="49"/>
      <c r="N698" s="8">
        <f>SUM(L698:M698)</f>
        <v>269.995</v>
      </c>
      <c r="O698" s="8"/>
      <c r="P698" s="8"/>
      <c r="Q698" s="8"/>
      <c r="R698" s="8"/>
      <c r="S698" s="8"/>
      <c r="T698" s="49"/>
      <c r="U698" s="8">
        <f>SUM(S698:T698)</f>
        <v>0</v>
      </c>
      <c r="V698" s="8"/>
      <c r="W698" s="8"/>
      <c r="X698" s="8"/>
      <c r="Y698" s="8"/>
      <c r="Z698" s="8"/>
      <c r="AA698" s="82"/>
    </row>
    <row r="699" spans="1:27" ht="63" hidden="1" outlineLevel="2" x14ac:dyDescent="0.2">
      <c r="A699" s="5" t="s">
        <v>381</v>
      </c>
      <c r="B699" s="5" t="s">
        <v>414</v>
      </c>
      <c r="C699" s="80" t="s">
        <v>672</v>
      </c>
      <c r="D699" s="80"/>
      <c r="E699" s="81" t="s">
        <v>671</v>
      </c>
      <c r="F699" s="4"/>
      <c r="G699" s="4">
        <f t="shared" si="681"/>
        <v>6184.1750000000002</v>
      </c>
      <c r="H699" s="4">
        <f t="shared" si="681"/>
        <v>6184.1750000000002</v>
      </c>
      <c r="I699" s="4">
        <f t="shared" si="681"/>
        <v>0</v>
      </c>
      <c r="J699" s="4">
        <f t="shared" si="681"/>
        <v>0</v>
      </c>
      <c r="K699" s="4">
        <f t="shared" si="681"/>
        <v>0</v>
      </c>
      <c r="L699" s="4">
        <f t="shared" si="681"/>
        <v>6184.1750000000002</v>
      </c>
      <c r="M699" s="4">
        <f t="shared" si="681"/>
        <v>0</v>
      </c>
      <c r="N699" s="4">
        <f t="shared" si="681"/>
        <v>6184.1750000000002</v>
      </c>
      <c r="O699" s="4"/>
      <c r="P699" s="4"/>
      <c r="Q699" s="4"/>
      <c r="R699" s="4">
        <f t="shared" si="682"/>
        <v>0</v>
      </c>
      <c r="S699" s="4">
        <f t="shared" si="682"/>
        <v>0</v>
      </c>
      <c r="T699" s="4">
        <f t="shared" si="683"/>
        <v>0</v>
      </c>
      <c r="U699" s="4">
        <f t="shared" si="683"/>
        <v>0</v>
      </c>
      <c r="V699" s="4"/>
      <c r="W699" s="4"/>
      <c r="X699" s="4"/>
      <c r="Y699" s="4">
        <f t="shared" si="684"/>
        <v>0</v>
      </c>
      <c r="Z699" s="4">
        <f t="shared" si="684"/>
        <v>0</v>
      </c>
      <c r="AA699" s="82"/>
    </row>
    <row r="700" spans="1:27" ht="31.5" hidden="1" outlineLevel="2" x14ac:dyDescent="0.2">
      <c r="A700" s="13" t="s">
        <v>381</v>
      </c>
      <c r="B700" s="13" t="s">
        <v>414</v>
      </c>
      <c r="C700" s="78" t="s">
        <v>672</v>
      </c>
      <c r="D700" s="9" t="s">
        <v>92</v>
      </c>
      <c r="E700" s="79" t="s">
        <v>591</v>
      </c>
      <c r="F700" s="4"/>
      <c r="G700" s="49">
        <v>6184.1750000000002</v>
      </c>
      <c r="H700" s="49">
        <f t="shared" ref="H700" si="688">SUM(F700:G700)</f>
        <v>6184.1750000000002</v>
      </c>
      <c r="I700" s="49"/>
      <c r="J700" s="49"/>
      <c r="K700" s="49"/>
      <c r="L700" s="49">
        <f t="shared" ref="L700:L702" si="689">SUM(H700:K700)</f>
        <v>6184.1750000000002</v>
      </c>
      <c r="M700" s="49"/>
      <c r="N700" s="49">
        <f>SUM(L700:M700)</f>
        <v>6184.1750000000002</v>
      </c>
      <c r="O700" s="4"/>
      <c r="P700" s="4"/>
      <c r="Q700" s="4"/>
      <c r="R700" s="49"/>
      <c r="S700" s="49">
        <f t="shared" ref="S700" si="690">SUM(Q700:R700)</f>
        <v>0</v>
      </c>
      <c r="T700" s="49"/>
      <c r="U700" s="49">
        <f>SUM(S700:T700)</f>
        <v>0</v>
      </c>
      <c r="V700" s="4"/>
      <c r="W700" s="4"/>
      <c r="X700" s="4"/>
      <c r="Y700" s="49"/>
      <c r="Z700" s="49">
        <f t="shared" ref="Z700" si="691">SUM(X700:Y700)</f>
        <v>0</v>
      </c>
      <c r="AA700" s="82"/>
    </row>
    <row r="701" spans="1:27" ht="63" hidden="1" outlineLevel="2" x14ac:dyDescent="0.2">
      <c r="A701" s="47" t="s">
        <v>381</v>
      </c>
      <c r="B701" s="47" t="s">
        <v>414</v>
      </c>
      <c r="C701" s="127" t="s">
        <v>672</v>
      </c>
      <c r="D701" s="127"/>
      <c r="E701" s="137" t="s">
        <v>705</v>
      </c>
      <c r="F701" s="4"/>
      <c r="G701" s="49"/>
      <c r="H701" s="49"/>
      <c r="I701" s="20">
        <f t="shared" ref="I701" si="692">I702</f>
        <v>27402.525000000001</v>
      </c>
      <c r="J701" s="49"/>
      <c r="K701" s="49"/>
      <c r="L701" s="20">
        <f t="shared" si="681"/>
        <v>27402.525000000001</v>
      </c>
      <c r="M701" s="49"/>
      <c r="N701" s="20">
        <f t="shared" si="681"/>
        <v>27402.525000000001</v>
      </c>
      <c r="O701" s="4"/>
      <c r="P701" s="4"/>
      <c r="Q701" s="4"/>
      <c r="R701" s="49"/>
      <c r="S701" s="49"/>
      <c r="T701" s="49"/>
      <c r="U701" s="20">
        <f t="shared" si="683"/>
        <v>0</v>
      </c>
      <c r="V701" s="4"/>
      <c r="W701" s="4"/>
      <c r="X701" s="4"/>
      <c r="Y701" s="49"/>
      <c r="Z701" s="49"/>
      <c r="AA701" s="82"/>
    </row>
    <row r="702" spans="1:27" ht="31.5" hidden="1" outlineLevel="2" x14ac:dyDescent="0.2">
      <c r="A702" s="46" t="s">
        <v>381</v>
      </c>
      <c r="B702" s="46" t="s">
        <v>414</v>
      </c>
      <c r="C702" s="128" t="s">
        <v>672</v>
      </c>
      <c r="D702" s="128" t="s">
        <v>92</v>
      </c>
      <c r="E702" s="131" t="s">
        <v>591</v>
      </c>
      <c r="F702" s="4"/>
      <c r="G702" s="49"/>
      <c r="H702" s="49"/>
      <c r="I702" s="118">
        <v>27402.525000000001</v>
      </c>
      <c r="J702" s="49"/>
      <c r="K702" s="49"/>
      <c r="L702" s="118">
        <f t="shared" si="689"/>
        <v>27402.525000000001</v>
      </c>
      <c r="M702" s="49"/>
      <c r="N702" s="118">
        <f>SUM(L702:M702)</f>
        <v>27402.525000000001</v>
      </c>
      <c r="O702" s="4"/>
      <c r="P702" s="4"/>
      <c r="Q702" s="4"/>
      <c r="R702" s="49"/>
      <c r="S702" s="49"/>
      <c r="T702" s="49"/>
      <c r="U702" s="118">
        <f>SUM(S702:T702)</f>
        <v>0</v>
      </c>
      <c r="V702" s="4"/>
      <c r="W702" s="4"/>
      <c r="X702" s="4"/>
      <c r="Y702" s="49"/>
      <c r="Z702" s="49"/>
      <c r="AA702" s="82"/>
    </row>
    <row r="703" spans="1:27" ht="31.5" hidden="1" outlineLevel="3" x14ac:dyDescent="0.2">
      <c r="A703" s="5" t="s">
        <v>381</v>
      </c>
      <c r="B703" s="5" t="s">
        <v>414</v>
      </c>
      <c r="C703" s="5" t="s">
        <v>394</v>
      </c>
      <c r="D703" s="5"/>
      <c r="E703" s="23" t="s">
        <v>395</v>
      </c>
      <c r="F703" s="4">
        <f t="shared" ref="F703:Z705" si="693">F704</f>
        <v>71424.800000000003</v>
      </c>
      <c r="G703" s="4">
        <f t="shared" si="693"/>
        <v>0</v>
      </c>
      <c r="H703" s="4">
        <f t="shared" si="693"/>
        <v>71424.800000000003</v>
      </c>
      <c r="I703" s="4">
        <f t="shared" si="693"/>
        <v>0</v>
      </c>
      <c r="J703" s="4">
        <f t="shared" si="693"/>
        <v>0</v>
      </c>
      <c r="K703" s="4">
        <f t="shared" si="693"/>
        <v>0</v>
      </c>
      <c r="L703" s="4">
        <f t="shared" si="693"/>
        <v>71424.800000000003</v>
      </c>
      <c r="M703" s="4">
        <f t="shared" si="693"/>
        <v>0</v>
      </c>
      <c r="N703" s="4">
        <f t="shared" si="693"/>
        <v>71424.800000000003</v>
      </c>
      <c r="O703" s="4">
        <f t="shared" si="693"/>
        <v>68000</v>
      </c>
      <c r="P703" s="4">
        <f t="shared" si="693"/>
        <v>0</v>
      </c>
      <c r="Q703" s="4">
        <f t="shared" si="693"/>
        <v>68000</v>
      </c>
      <c r="R703" s="4">
        <f t="shared" si="693"/>
        <v>0</v>
      </c>
      <c r="S703" s="4">
        <f t="shared" si="693"/>
        <v>68000</v>
      </c>
      <c r="T703" s="4">
        <f t="shared" si="693"/>
        <v>0</v>
      </c>
      <c r="U703" s="4">
        <f t="shared" si="693"/>
        <v>68000</v>
      </c>
      <c r="V703" s="4">
        <f t="shared" si="693"/>
        <v>68000</v>
      </c>
      <c r="W703" s="4">
        <f t="shared" si="693"/>
        <v>0</v>
      </c>
      <c r="X703" s="4">
        <f t="shared" si="693"/>
        <v>68000</v>
      </c>
      <c r="Y703" s="4">
        <f t="shared" si="693"/>
        <v>0</v>
      </c>
      <c r="Z703" s="4">
        <f t="shared" si="693"/>
        <v>68000</v>
      </c>
      <c r="AA703" s="82"/>
    </row>
    <row r="704" spans="1:27" ht="31.5" hidden="1" outlineLevel="4" x14ac:dyDescent="0.2">
      <c r="A704" s="5" t="s">
        <v>381</v>
      </c>
      <c r="B704" s="5" t="s">
        <v>414</v>
      </c>
      <c r="C704" s="5" t="s">
        <v>396</v>
      </c>
      <c r="D704" s="5"/>
      <c r="E704" s="23" t="s">
        <v>57</v>
      </c>
      <c r="F704" s="4">
        <f t="shared" si="693"/>
        <v>71424.800000000003</v>
      </c>
      <c r="G704" s="4">
        <f t="shared" si="693"/>
        <v>0</v>
      </c>
      <c r="H704" s="4">
        <f t="shared" si="693"/>
        <v>71424.800000000003</v>
      </c>
      <c r="I704" s="4">
        <f t="shared" si="693"/>
        <v>0</v>
      </c>
      <c r="J704" s="4">
        <f t="shared" si="693"/>
        <v>0</v>
      </c>
      <c r="K704" s="4">
        <f t="shared" si="693"/>
        <v>0</v>
      </c>
      <c r="L704" s="4">
        <f t="shared" si="693"/>
        <v>71424.800000000003</v>
      </c>
      <c r="M704" s="4">
        <f t="shared" si="693"/>
        <v>0</v>
      </c>
      <c r="N704" s="4">
        <f t="shared" si="693"/>
        <v>71424.800000000003</v>
      </c>
      <c r="O704" s="4">
        <f t="shared" si="693"/>
        <v>68000</v>
      </c>
      <c r="P704" s="4">
        <f t="shared" si="693"/>
        <v>0</v>
      </c>
      <c r="Q704" s="4">
        <f t="shared" si="693"/>
        <v>68000</v>
      </c>
      <c r="R704" s="4">
        <f t="shared" si="693"/>
        <v>0</v>
      </c>
      <c r="S704" s="4">
        <f t="shared" si="693"/>
        <v>68000</v>
      </c>
      <c r="T704" s="4">
        <f t="shared" si="693"/>
        <v>0</v>
      </c>
      <c r="U704" s="4">
        <f t="shared" si="693"/>
        <v>68000</v>
      </c>
      <c r="V704" s="4">
        <f t="shared" si="693"/>
        <v>68000</v>
      </c>
      <c r="W704" s="4">
        <f t="shared" si="693"/>
        <v>0</v>
      </c>
      <c r="X704" s="4">
        <f t="shared" si="693"/>
        <v>68000</v>
      </c>
      <c r="Y704" s="4">
        <f t="shared" si="693"/>
        <v>0</v>
      </c>
      <c r="Z704" s="4">
        <f t="shared" si="693"/>
        <v>68000</v>
      </c>
      <c r="AA704" s="82"/>
    </row>
    <row r="705" spans="1:27" ht="18" hidden="1" customHeight="1" outlineLevel="5" x14ac:dyDescent="0.2">
      <c r="A705" s="5" t="s">
        <v>381</v>
      </c>
      <c r="B705" s="5" t="s">
        <v>414</v>
      </c>
      <c r="C705" s="5" t="s">
        <v>416</v>
      </c>
      <c r="D705" s="5"/>
      <c r="E705" s="23" t="s">
        <v>417</v>
      </c>
      <c r="F705" s="4">
        <f t="shared" si="693"/>
        <v>71424.800000000003</v>
      </c>
      <c r="G705" s="4">
        <f t="shared" si="693"/>
        <v>0</v>
      </c>
      <c r="H705" s="4">
        <f t="shared" si="693"/>
        <v>71424.800000000003</v>
      </c>
      <c r="I705" s="4">
        <f t="shared" si="693"/>
        <v>0</v>
      </c>
      <c r="J705" s="4">
        <f t="shared" si="693"/>
        <v>0</v>
      </c>
      <c r="K705" s="4">
        <f t="shared" si="693"/>
        <v>0</v>
      </c>
      <c r="L705" s="4">
        <f t="shared" si="693"/>
        <v>71424.800000000003</v>
      </c>
      <c r="M705" s="4">
        <f t="shared" si="693"/>
        <v>0</v>
      </c>
      <c r="N705" s="4">
        <f t="shared" si="693"/>
        <v>71424.800000000003</v>
      </c>
      <c r="O705" s="4">
        <f t="shared" si="693"/>
        <v>68000</v>
      </c>
      <c r="P705" s="4">
        <f t="shared" si="693"/>
        <v>0</v>
      </c>
      <c r="Q705" s="4">
        <f t="shared" si="693"/>
        <v>68000</v>
      </c>
      <c r="R705" s="4">
        <f t="shared" si="693"/>
        <v>0</v>
      </c>
      <c r="S705" s="4">
        <f t="shared" si="693"/>
        <v>68000</v>
      </c>
      <c r="T705" s="4">
        <f t="shared" si="693"/>
        <v>0</v>
      </c>
      <c r="U705" s="4">
        <f t="shared" si="693"/>
        <v>68000</v>
      </c>
      <c r="V705" s="4">
        <f t="shared" si="693"/>
        <v>68000</v>
      </c>
      <c r="W705" s="4">
        <f t="shared" si="693"/>
        <v>0</v>
      </c>
      <c r="X705" s="4">
        <f t="shared" si="693"/>
        <v>68000</v>
      </c>
      <c r="Y705" s="4">
        <f t="shared" si="693"/>
        <v>0</v>
      </c>
      <c r="Z705" s="4">
        <f t="shared" si="693"/>
        <v>68000</v>
      </c>
      <c r="AA705" s="82"/>
    </row>
    <row r="706" spans="1:27" ht="31.5" hidden="1" outlineLevel="7" x14ac:dyDescent="0.2">
      <c r="A706" s="13" t="s">
        <v>381</v>
      </c>
      <c r="B706" s="13" t="s">
        <v>414</v>
      </c>
      <c r="C706" s="13" t="s">
        <v>416</v>
      </c>
      <c r="D706" s="13" t="s">
        <v>92</v>
      </c>
      <c r="E706" s="18" t="s">
        <v>93</v>
      </c>
      <c r="F706" s="8">
        <v>71424.800000000003</v>
      </c>
      <c r="G706" s="8"/>
      <c r="H706" s="8">
        <f t="shared" ref="H706" si="694">SUM(F706:G706)</f>
        <v>71424.800000000003</v>
      </c>
      <c r="I706" s="8"/>
      <c r="J706" s="8"/>
      <c r="K706" s="8"/>
      <c r="L706" s="8">
        <f t="shared" ref="L706" si="695">SUM(H706:K706)</f>
        <v>71424.800000000003</v>
      </c>
      <c r="M706" s="8"/>
      <c r="N706" s="8">
        <f>SUM(L706:M706)</f>
        <v>71424.800000000003</v>
      </c>
      <c r="O706" s="8">
        <v>68000</v>
      </c>
      <c r="P706" s="8"/>
      <c r="Q706" s="8">
        <f t="shared" ref="Q706" si="696">SUM(O706:P706)</f>
        <v>68000</v>
      </c>
      <c r="R706" s="8"/>
      <c r="S706" s="8">
        <f t="shared" ref="S706" si="697">SUM(Q706:R706)</f>
        <v>68000</v>
      </c>
      <c r="T706" s="8"/>
      <c r="U706" s="8">
        <f>SUM(S706:T706)</f>
        <v>68000</v>
      </c>
      <c r="V706" s="8">
        <v>68000</v>
      </c>
      <c r="W706" s="8"/>
      <c r="X706" s="8">
        <f t="shared" ref="X706" si="698">SUM(V706:W706)</f>
        <v>68000</v>
      </c>
      <c r="Y706" s="8"/>
      <c r="Z706" s="8">
        <f t="shared" ref="Z706" si="699">SUM(X706:Y706)</f>
        <v>68000</v>
      </c>
      <c r="AA706" s="82"/>
    </row>
    <row r="707" spans="1:27" ht="31.5" outlineLevel="1" x14ac:dyDescent="0.2">
      <c r="A707" s="5" t="s">
        <v>381</v>
      </c>
      <c r="B707" s="5" t="s">
        <v>21</v>
      </c>
      <c r="C707" s="5"/>
      <c r="D707" s="5"/>
      <c r="E707" s="23" t="s">
        <v>22</v>
      </c>
      <c r="F707" s="4">
        <f>F715</f>
        <v>10.199999999999999</v>
      </c>
      <c r="G707" s="4">
        <f t="shared" ref="G707:H707" si="700">G715</f>
        <v>0</v>
      </c>
      <c r="H707" s="4">
        <f t="shared" si="700"/>
        <v>10.199999999999999</v>
      </c>
      <c r="I707" s="4">
        <f>I715+I708</f>
        <v>0</v>
      </c>
      <c r="J707" s="4">
        <f t="shared" ref="J707:Y707" si="701">J715+J708</f>
        <v>0</v>
      </c>
      <c r="K707" s="4">
        <f t="shared" si="701"/>
        <v>10.8</v>
      </c>
      <c r="L707" s="4">
        <f t="shared" si="701"/>
        <v>21</v>
      </c>
      <c r="M707" s="4">
        <f t="shared" si="701"/>
        <v>15.6</v>
      </c>
      <c r="N707" s="4">
        <f t="shared" si="701"/>
        <v>36.599999999999994</v>
      </c>
      <c r="O707" s="4">
        <f t="shared" si="701"/>
        <v>0</v>
      </c>
      <c r="P707" s="4">
        <f t="shared" si="701"/>
        <v>0</v>
      </c>
      <c r="Q707" s="4">
        <f t="shared" si="701"/>
        <v>0</v>
      </c>
      <c r="R707" s="4">
        <f t="shared" si="701"/>
        <v>0</v>
      </c>
      <c r="S707" s="4"/>
      <c r="T707" s="4">
        <f t="shared" ref="T707" si="702">T715+T708</f>
        <v>0</v>
      </c>
      <c r="U707" s="4"/>
      <c r="V707" s="4">
        <f t="shared" si="701"/>
        <v>0</v>
      </c>
      <c r="W707" s="4">
        <f t="shared" si="701"/>
        <v>0</v>
      </c>
      <c r="X707" s="4">
        <f t="shared" si="701"/>
        <v>0</v>
      </c>
      <c r="Y707" s="4">
        <f t="shared" si="701"/>
        <v>0</v>
      </c>
      <c r="Z707" s="4"/>
      <c r="AA707" s="82"/>
    </row>
    <row r="708" spans="1:27" ht="31.5" outlineLevel="1" x14ac:dyDescent="0.2">
      <c r="A708" s="5" t="s">
        <v>381</v>
      </c>
      <c r="B708" s="5" t="s">
        <v>21</v>
      </c>
      <c r="C708" s="5" t="s">
        <v>289</v>
      </c>
      <c r="D708" s="5"/>
      <c r="E708" s="23" t="s">
        <v>290</v>
      </c>
      <c r="F708" s="4"/>
      <c r="G708" s="4"/>
      <c r="H708" s="4"/>
      <c r="I708" s="4">
        <f t="shared" ref="I708:N713" si="703">I709</f>
        <v>0</v>
      </c>
      <c r="J708" s="4">
        <f t="shared" si="703"/>
        <v>0</v>
      </c>
      <c r="K708" s="4">
        <f t="shared" si="703"/>
        <v>10.8</v>
      </c>
      <c r="L708" s="4">
        <f t="shared" si="703"/>
        <v>10.8</v>
      </c>
      <c r="M708" s="4">
        <f t="shared" si="703"/>
        <v>15.6</v>
      </c>
      <c r="N708" s="4">
        <f t="shared" si="703"/>
        <v>26.4</v>
      </c>
      <c r="O708" s="4"/>
      <c r="P708" s="4"/>
      <c r="Q708" s="4"/>
      <c r="R708" s="4"/>
      <c r="S708" s="4"/>
      <c r="T708" s="4">
        <f t="shared" ref="T708:U713" si="704">T709</f>
        <v>0</v>
      </c>
      <c r="U708" s="4"/>
      <c r="V708" s="4"/>
      <c r="W708" s="4"/>
      <c r="X708" s="4"/>
      <c r="Y708" s="4"/>
      <c r="Z708" s="4"/>
      <c r="AA708" s="82"/>
    </row>
    <row r="709" spans="1:27" ht="31.5" outlineLevel="1" x14ac:dyDescent="0.2">
      <c r="A709" s="5" t="s">
        <v>381</v>
      </c>
      <c r="B709" s="5" t="s">
        <v>21</v>
      </c>
      <c r="C709" s="5" t="s">
        <v>394</v>
      </c>
      <c r="D709" s="5"/>
      <c r="E709" s="23" t="s">
        <v>395</v>
      </c>
      <c r="F709" s="4"/>
      <c r="G709" s="4"/>
      <c r="H709" s="4"/>
      <c r="I709" s="4">
        <f t="shared" si="703"/>
        <v>0</v>
      </c>
      <c r="J709" s="4">
        <f t="shared" si="703"/>
        <v>0</v>
      </c>
      <c r="K709" s="4">
        <f t="shared" si="703"/>
        <v>10.8</v>
      </c>
      <c r="L709" s="4">
        <f t="shared" si="703"/>
        <v>10.8</v>
      </c>
      <c r="M709" s="4">
        <f t="shared" si="703"/>
        <v>15.6</v>
      </c>
      <c r="N709" s="4">
        <f t="shared" si="703"/>
        <v>26.4</v>
      </c>
      <c r="O709" s="4"/>
      <c r="P709" s="4"/>
      <c r="Q709" s="4"/>
      <c r="R709" s="4"/>
      <c r="S709" s="4"/>
      <c r="T709" s="4">
        <f t="shared" si="704"/>
        <v>0</v>
      </c>
      <c r="U709" s="4"/>
      <c r="V709" s="4"/>
      <c r="W709" s="4"/>
      <c r="X709" s="4"/>
      <c r="Y709" s="4"/>
      <c r="Z709" s="4"/>
      <c r="AA709" s="82"/>
    </row>
    <row r="710" spans="1:27" ht="31.5" outlineLevel="1" x14ac:dyDescent="0.2">
      <c r="A710" s="5" t="s">
        <v>381</v>
      </c>
      <c r="B710" s="5" t="s">
        <v>21</v>
      </c>
      <c r="C710" s="10" t="s">
        <v>396</v>
      </c>
      <c r="D710" s="10"/>
      <c r="E710" s="81" t="s">
        <v>57</v>
      </c>
      <c r="F710" s="4"/>
      <c r="G710" s="4"/>
      <c r="H710" s="4"/>
      <c r="I710" s="4">
        <f>I713</f>
        <v>0</v>
      </c>
      <c r="J710" s="4">
        <f>J713</f>
        <v>0</v>
      </c>
      <c r="K710" s="4">
        <f>K713</f>
        <v>10.8</v>
      </c>
      <c r="L710" s="4">
        <f>L713</f>
        <v>10.8</v>
      </c>
      <c r="M710" s="4">
        <f>M713+M711</f>
        <v>15.6</v>
      </c>
      <c r="N710" s="4">
        <f t="shared" ref="N710:T710" si="705">N713+N711</f>
        <v>26.4</v>
      </c>
      <c r="O710" s="4">
        <f t="shared" si="705"/>
        <v>0</v>
      </c>
      <c r="P710" s="4">
        <f t="shared" si="705"/>
        <v>0</v>
      </c>
      <c r="Q710" s="4">
        <f t="shared" si="705"/>
        <v>0</v>
      </c>
      <c r="R710" s="4">
        <f t="shared" si="705"/>
        <v>0</v>
      </c>
      <c r="S710" s="4">
        <f t="shared" si="705"/>
        <v>0</v>
      </c>
      <c r="T710" s="4">
        <f t="shared" si="705"/>
        <v>0</v>
      </c>
      <c r="U710" s="4"/>
      <c r="V710" s="4"/>
      <c r="W710" s="4"/>
      <c r="X710" s="4"/>
      <c r="Y710" s="4"/>
      <c r="Z710" s="4"/>
      <c r="AA710" s="82"/>
    </row>
    <row r="711" spans="1:27" ht="15.75" outlineLevel="1" x14ac:dyDescent="0.2">
      <c r="A711" s="5" t="s">
        <v>381</v>
      </c>
      <c r="B711" s="5" t="s">
        <v>21</v>
      </c>
      <c r="C711" s="5" t="s">
        <v>430</v>
      </c>
      <c r="D711" s="5"/>
      <c r="E711" s="23" t="s">
        <v>59</v>
      </c>
      <c r="F711" s="4"/>
      <c r="G711" s="4"/>
      <c r="H711" s="4"/>
      <c r="I711" s="4"/>
      <c r="J711" s="4"/>
      <c r="K711" s="4"/>
      <c r="L711" s="4"/>
      <c r="M711" s="4">
        <f t="shared" si="703"/>
        <v>15.6</v>
      </c>
      <c r="N711" s="4">
        <f t="shared" si="703"/>
        <v>15.6</v>
      </c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82"/>
    </row>
    <row r="712" spans="1:27" ht="31.5" outlineLevel="1" x14ac:dyDescent="0.2">
      <c r="A712" s="13" t="s">
        <v>381</v>
      </c>
      <c r="B712" s="13" t="s">
        <v>21</v>
      </c>
      <c r="C712" s="13" t="s">
        <v>430</v>
      </c>
      <c r="D712" s="13" t="s">
        <v>11</v>
      </c>
      <c r="E712" s="18" t="s">
        <v>12</v>
      </c>
      <c r="F712" s="4"/>
      <c r="G712" s="4"/>
      <c r="H712" s="4"/>
      <c r="I712" s="4"/>
      <c r="J712" s="4"/>
      <c r="K712" s="4"/>
      <c r="L712" s="4"/>
      <c r="M712" s="8">
        <v>15.6</v>
      </c>
      <c r="N712" s="8">
        <f>SUM(L712:M712)</f>
        <v>15.6</v>
      </c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82"/>
    </row>
    <row r="713" spans="1:27" ht="15.75" hidden="1" outlineLevel="1" x14ac:dyDescent="0.2">
      <c r="A713" s="5" t="s">
        <v>381</v>
      </c>
      <c r="B713" s="5" t="s">
        <v>21</v>
      </c>
      <c r="C713" s="10" t="s">
        <v>407</v>
      </c>
      <c r="D713" s="10" t="s">
        <v>700</v>
      </c>
      <c r="E713" s="81" t="s">
        <v>408</v>
      </c>
      <c r="F713" s="4"/>
      <c r="G713" s="4"/>
      <c r="H713" s="4"/>
      <c r="I713" s="4">
        <f t="shared" si="703"/>
        <v>0</v>
      </c>
      <c r="J713" s="4">
        <f t="shared" si="703"/>
        <v>0</v>
      </c>
      <c r="K713" s="4">
        <f t="shared" si="703"/>
        <v>10.8</v>
      </c>
      <c r="L713" s="4">
        <f t="shared" si="703"/>
        <v>10.8</v>
      </c>
      <c r="M713" s="4">
        <f t="shared" si="703"/>
        <v>0</v>
      </c>
      <c r="N713" s="4">
        <f t="shared" si="703"/>
        <v>10.8</v>
      </c>
      <c r="O713" s="4"/>
      <c r="P713" s="4"/>
      <c r="Q713" s="4"/>
      <c r="R713" s="4"/>
      <c r="S713" s="4"/>
      <c r="T713" s="4">
        <f t="shared" si="704"/>
        <v>0</v>
      </c>
      <c r="U713" s="4">
        <f t="shared" si="704"/>
        <v>0</v>
      </c>
      <c r="V713" s="4"/>
      <c r="W713" s="4"/>
      <c r="X713" s="4"/>
      <c r="Y713" s="4"/>
      <c r="Z713" s="4"/>
      <c r="AA713" s="82"/>
    </row>
    <row r="714" spans="1:27" ht="31.5" hidden="1" outlineLevel="1" x14ac:dyDescent="0.2">
      <c r="A714" s="13" t="s">
        <v>381</v>
      </c>
      <c r="B714" s="13" t="s">
        <v>21</v>
      </c>
      <c r="C714" s="9" t="s">
        <v>407</v>
      </c>
      <c r="D714" s="9" t="s">
        <v>92</v>
      </c>
      <c r="E714" s="79" t="s">
        <v>591</v>
      </c>
      <c r="F714" s="4"/>
      <c r="G714" s="4"/>
      <c r="H714" s="4"/>
      <c r="I714" s="8"/>
      <c r="J714" s="8"/>
      <c r="K714" s="8">
        <v>10.8</v>
      </c>
      <c r="L714" s="8">
        <f t="shared" ref="L714" si="706">SUM(H714:K714)</f>
        <v>10.8</v>
      </c>
      <c r="M714" s="8"/>
      <c r="N714" s="8">
        <f>SUM(L714:M714)</f>
        <v>10.8</v>
      </c>
      <c r="O714" s="4"/>
      <c r="P714" s="4"/>
      <c r="Q714" s="4"/>
      <c r="R714" s="4"/>
      <c r="S714" s="4"/>
      <c r="T714" s="8"/>
      <c r="U714" s="8">
        <f>SUM(S714:T714)</f>
        <v>0</v>
      </c>
      <c r="V714" s="4"/>
      <c r="W714" s="4"/>
      <c r="X714" s="4"/>
      <c r="Y714" s="4"/>
      <c r="Z714" s="4"/>
      <c r="AA714" s="82"/>
    </row>
    <row r="715" spans="1:27" ht="31.5" hidden="1" outlineLevel="2" x14ac:dyDescent="0.2">
      <c r="A715" s="5" t="s">
        <v>381</v>
      </c>
      <c r="B715" s="5" t="s">
        <v>21</v>
      </c>
      <c r="C715" s="5" t="s">
        <v>52</v>
      </c>
      <c r="D715" s="5"/>
      <c r="E715" s="23" t="s">
        <v>53</v>
      </c>
      <c r="F715" s="4">
        <f t="shared" ref="F715:Z718" si="707">F716</f>
        <v>10.199999999999999</v>
      </c>
      <c r="G715" s="4">
        <f t="shared" si="707"/>
        <v>0</v>
      </c>
      <c r="H715" s="4">
        <f t="shared" si="707"/>
        <v>10.199999999999999</v>
      </c>
      <c r="I715" s="4">
        <f t="shared" si="707"/>
        <v>0</v>
      </c>
      <c r="J715" s="4">
        <f t="shared" si="707"/>
        <v>0</v>
      </c>
      <c r="K715" s="4">
        <f t="shared" si="707"/>
        <v>0</v>
      </c>
      <c r="L715" s="4">
        <f t="shared" si="707"/>
        <v>10.199999999999999</v>
      </c>
      <c r="M715" s="4">
        <f t="shared" si="707"/>
        <v>0</v>
      </c>
      <c r="N715" s="4">
        <f t="shared" si="707"/>
        <v>10.199999999999999</v>
      </c>
      <c r="O715" s="4">
        <f t="shared" si="707"/>
        <v>0</v>
      </c>
      <c r="P715" s="4">
        <f t="shared" si="707"/>
        <v>0</v>
      </c>
      <c r="Q715" s="4"/>
      <c r="R715" s="4">
        <f t="shared" si="707"/>
        <v>0</v>
      </c>
      <c r="S715" s="4">
        <f t="shared" si="707"/>
        <v>0</v>
      </c>
      <c r="T715" s="4">
        <f t="shared" si="707"/>
        <v>0</v>
      </c>
      <c r="U715" s="4">
        <f t="shared" si="707"/>
        <v>0</v>
      </c>
      <c r="V715" s="4">
        <f t="shared" si="707"/>
        <v>0</v>
      </c>
      <c r="W715" s="4">
        <f t="shared" si="707"/>
        <v>0</v>
      </c>
      <c r="X715" s="4"/>
      <c r="Y715" s="4">
        <f t="shared" si="707"/>
        <v>0</v>
      </c>
      <c r="Z715" s="4">
        <f t="shared" si="707"/>
        <v>0</v>
      </c>
      <c r="AA715" s="82"/>
    </row>
    <row r="716" spans="1:27" ht="31.5" hidden="1" outlineLevel="3" x14ac:dyDescent="0.2">
      <c r="A716" s="5" t="s">
        <v>381</v>
      </c>
      <c r="B716" s="5" t="s">
        <v>21</v>
      </c>
      <c r="C716" s="5" t="s">
        <v>98</v>
      </c>
      <c r="D716" s="5"/>
      <c r="E716" s="23" t="s">
        <v>99</v>
      </c>
      <c r="F716" s="4">
        <f t="shared" si="707"/>
        <v>10.199999999999999</v>
      </c>
      <c r="G716" s="4">
        <f t="shared" si="707"/>
        <v>0</v>
      </c>
      <c r="H716" s="4">
        <f t="shared" si="707"/>
        <v>10.199999999999999</v>
      </c>
      <c r="I716" s="4">
        <f t="shared" si="707"/>
        <v>0</v>
      </c>
      <c r="J716" s="4">
        <f t="shared" si="707"/>
        <v>0</v>
      </c>
      <c r="K716" s="4">
        <f t="shared" si="707"/>
        <v>0</v>
      </c>
      <c r="L716" s="4">
        <f t="shared" si="707"/>
        <v>10.199999999999999</v>
      </c>
      <c r="M716" s="4">
        <f t="shared" si="707"/>
        <v>0</v>
      </c>
      <c r="N716" s="4">
        <f t="shared" si="707"/>
        <v>10.199999999999999</v>
      </c>
      <c r="O716" s="4">
        <f t="shared" si="707"/>
        <v>0</v>
      </c>
      <c r="P716" s="4">
        <f t="shared" si="707"/>
        <v>0</v>
      </c>
      <c r="Q716" s="4"/>
      <c r="R716" s="4">
        <f t="shared" si="707"/>
        <v>0</v>
      </c>
      <c r="S716" s="4">
        <f t="shared" si="707"/>
        <v>0</v>
      </c>
      <c r="T716" s="4">
        <f t="shared" si="707"/>
        <v>0</v>
      </c>
      <c r="U716" s="4">
        <f t="shared" si="707"/>
        <v>0</v>
      </c>
      <c r="V716" s="4">
        <f t="shared" si="707"/>
        <v>0</v>
      </c>
      <c r="W716" s="4">
        <f t="shared" si="707"/>
        <v>0</v>
      </c>
      <c r="X716" s="4"/>
      <c r="Y716" s="4">
        <f t="shared" si="707"/>
        <v>0</v>
      </c>
      <c r="Z716" s="4">
        <f t="shared" si="707"/>
        <v>0</v>
      </c>
      <c r="AA716" s="82"/>
    </row>
    <row r="717" spans="1:27" ht="47.25" hidden="1" outlineLevel="4" x14ac:dyDescent="0.2">
      <c r="A717" s="5" t="s">
        <v>381</v>
      </c>
      <c r="B717" s="5" t="s">
        <v>21</v>
      </c>
      <c r="C717" s="5" t="s">
        <v>100</v>
      </c>
      <c r="D717" s="5"/>
      <c r="E717" s="23" t="s">
        <v>101</v>
      </c>
      <c r="F717" s="4">
        <f t="shared" si="707"/>
        <v>10.199999999999999</v>
      </c>
      <c r="G717" s="4">
        <f t="shared" si="707"/>
        <v>0</v>
      </c>
      <c r="H717" s="4">
        <f t="shared" si="707"/>
        <v>10.199999999999999</v>
      </c>
      <c r="I717" s="4">
        <f t="shared" si="707"/>
        <v>0</v>
      </c>
      <c r="J717" s="4">
        <f t="shared" si="707"/>
        <v>0</v>
      </c>
      <c r="K717" s="4">
        <f t="shared" si="707"/>
        <v>0</v>
      </c>
      <c r="L717" s="4">
        <f t="shared" si="707"/>
        <v>10.199999999999999</v>
      </c>
      <c r="M717" s="4">
        <f t="shared" si="707"/>
        <v>0</v>
      </c>
      <c r="N717" s="4">
        <f t="shared" si="707"/>
        <v>10.199999999999999</v>
      </c>
      <c r="O717" s="4">
        <f t="shared" si="707"/>
        <v>0</v>
      </c>
      <c r="P717" s="4">
        <f t="shared" si="707"/>
        <v>0</v>
      </c>
      <c r="Q717" s="4"/>
      <c r="R717" s="4">
        <f t="shared" si="707"/>
        <v>0</v>
      </c>
      <c r="S717" s="4">
        <f t="shared" si="707"/>
        <v>0</v>
      </c>
      <c r="T717" s="4">
        <f t="shared" si="707"/>
        <v>0</v>
      </c>
      <c r="U717" s="4">
        <f t="shared" si="707"/>
        <v>0</v>
      </c>
      <c r="V717" s="4">
        <f t="shared" si="707"/>
        <v>0</v>
      </c>
      <c r="W717" s="4">
        <f t="shared" si="707"/>
        <v>0</v>
      </c>
      <c r="X717" s="4"/>
      <c r="Y717" s="4">
        <f t="shared" si="707"/>
        <v>0</v>
      </c>
      <c r="Z717" s="4">
        <f t="shared" si="707"/>
        <v>0</v>
      </c>
      <c r="AA717" s="82"/>
    </row>
    <row r="718" spans="1:27" ht="15.75" hidden="1" outlineLevel="5" x14ac:dyDescent="0.2">
      <c r="A718" s="5" t="s">
        <v>381</v>
      </c>
      <c r="B718" s="5" t="s">
        <v>21</v>
      </c>
      <c r="C718" s="5" t="s">
        <v>102</v>
      </c>
      <c r="D718" s="5"/>
      <c r="E718" s="23" t="s">
        <v>103</v>
      </c>
      <c r="F718" s="4">
        <f t="shared" si="707"/>
        <v>10.199999999999999</v>
      </c>
      <c r="G718" s="4">
        <f t="shared" si="707"/>
        <v>0</v>
      </c>
      <c r="H718" s="4">
        <f t="shared" si="707"/>
        <v>10.199999999999999</v>
      </c>
      <c r="I718" s="4">
        <f t="shared" si="707"/>
        <v>0</v>
      </c>
      <c r="J718" s="4">
        <f t="shared" si="707"/>
        <v>0</v>
      </c>
      <c r="K718" s="4">
        <f t="shared" si="707"/>
        <v>0</v>
      </c>
      <c r="L718" s="4">
        <f t="shared" si="707"/>
        <v>10.199999999999999</v>
      </c>
      <c r="M718" s="4">
        <f t="shared" si="707"/>
        <v>0</v>
      </c>
      <c r="N718" s="4">
        <f t="shared" si="707"/>
        <v>10.199999999999999</v>
      </c>
      <c r="O718" s="4">
        <f t="shared" si="707"/>
        <v>0</v>
      </c>
      <c r="P718" s="4">
        <f t="shared" si="707"/>
        <v>0</v>
      </c>
      <c r="Q718" s="4"/>
      <c r="R718" s="4">
        <f t="shared" si="707"/>
        <v>0</v>
      </c>
      <c r="S718" s="4">
        <f t="shared" si="707"/>
        <v>0</v>
      </c>
      <c r="T718" s="4">
        <f t="shared" si="707"/>
        <v>0</v>
      </c>
      <c r="U718" s="4">
        <f t="shared" si="707"/>
        <v>0</v>
      </c>
      <c r="V718" s="4">
        <f t="shared" si="707"/>
        <v>0</v>
      </c>
      <c r="W718" s="4">
        <f t="shared" si="707"/>
        <v>0</v>
      </c>
      <c r="X718" s="4"/>
      <c r="Y718" s="4">
        <f t="shared" si="707"/>
        <v>0</v>
      </c>
      <c r="Z718" s="4">
        <f t="shared" si="707"/>
        <v>0</v>
      </c>
      <c r="AA718" s="82"/>
    </row>
    <row r="719" spans="1:27" ht="31.5" hidden="1" outlineLevel="7" x14ac:dyDescent="0.2">
      <c r="A719" s="13" t="s">
        <v>381</v>
      </c>
      <c r="B719" s="13" t="s">
        <v>21</v>
      </c>
      <c r="C719" s="13" t="s">
        <v>102</v>
      </c>
      <c r="D719" s="13" t="s">
        <v>11</v>
      </c>
      <c r="E719" s="18" t="s">
        <v>12</v>
      </c>
      <c r="F719" s="8">
        <v>10.199999999999999</v>
      </c>
      <c r="G719" s="8"/>
      <c r="H719" s="8">
        <f t="shared" ref="H719" si="708">SUM(F719:G719)</f>
        <v>10.199999999999999</v>
      </c>
      <c r="I719" s="8"/>
      <c r="J719" s="8"/>
      <c r="K719" s="8"/>
      <c r="L719" s="8">
        <f t="shared" ref="L719" si="709">SUM(H719:K719)</f>
        <v>10.199999999999999</v>
      </c>
      <c r="M719" s="8"/>
      <c r="N719" s="8">
        <f>SUM(L719:M719)</f>
        <v>10.199999999999999</v>
      </c>
      <c r="O719" s="8"/>
      <c r="P719" s="8"/>
      <c r="Q719" s="8"/>
      <c r="R719" s="8"/>
      <c r="S719" s="8">
        <f t="shared" ref="S719" si="710">SUM(Q719:R719)</f>
        <v>0</v>
      </c>
      <c r="T719" s="8"/>
      <c r="U719" s="8">
        <f>SUM(S719:T719)</f>
        <v>0</v>
      </c>
      <c r="V719" s="8"/>
      <c r="W719" s="8"/>
      <c r="X719" s="8"/>
      <c r="Y719" s="8"/>
      <c r="Z719" s="8">
        <f t="shared" ref="Z719" si="711">SUM(X719:Y719)</f>
        <v>0</v>
      </c>
      <c r="AA719" s="82"/>
    </row>
    <row r="720" spans="1:27" ht="15.75" hidden="1" outlineLevel="1" x14ac:dyDescent="0.2">
      <c r="A720" s="5" t="s">
        <v>381</v>
      </c>
      <c r="B720" s="5" t="s">
        <v>418</v>
      </c>
      <c r="C720" s="5"/>
      <c r="D720" s="5"/>
      <c r="E720" s="23" t="s">
        <v>419</v>
      </c>
      <c r="F720" s="4">
        <f>F721</f>
        <v>29209.199999999997</v>
      </c>
      <c r="G720" s="4">
        <f t="shared" ref="G720:V722" si="712">G721</f>
        <v>99.3</v>
      </c>
      <c r="H720" s="4">
        <f t="shared" si="712"/>
        <v>29308.5</v>
      </c>
      <c r="I720" s="4">
        <f t="shared" si="712"/>
        <v>0</v>
      </c>
      <c r="J720" s="4">
        <f t="shared" si="712"/>
        <v>0</v>
      </c>
      <c r="K720" s="4">
        <f t="shared" si="712"/>
        <v>0</v>
      </c>
      <c r="L720" s="4">
        <f t="shared" si="712"/>
        <v>29308.5</v>
      </c>
      <c r="M720" s="4">
        <f t="shared" si="712"/>
        <v>0</v>
      </c>
      <c r="N720" s="4">
        <f t="shared" si="712"/>
        <v>29308.5</v>
      </c>
      <c r="O720" s="4">
        <f t="shared" si="712"/>
        <v>29209.3</v>
      </c>
      <c r="P720" s="4">
        <f t="shared" si="712"/>
        <v>99.3</v>
      </c>
      <c r="Q720" s="4">
        <f t="shared" si="712"/>
        <v>29308.6</v>
      </c>
      <c r="R720" s="4">
        <f t="shared" si="712"/>
        <v>0</v>
      </c>
      <c r="S720" s="4">
        <f t="shared" si="712"/>
        <v>29308.6</v>
      </c>
      <c r="T720" s="4">
        <f t="shared" si="712"/>
        <v>0</v>
      </c>
      <c r="U720" s="4">
        <f t="shared" si="712"/>
        <v>29308.6</v>
      </c>
      <c r="V720" s="4">
        <f t="shared" si="712"/>
        <v>29209.3</v>
      </c>
      <c r="W720" s="4">
        <f t="shared" ref="W720:Z722" si="713">W721</f>
        <v>99.3</v>
      </c>
      <c r="X720" s="4">
        <f t="shared" si="713"/>
        <v>29308.6</v>
      </c>
      <c r="Y720" s="4">
        <f t="shared" si="713"/>
        <v>0</v>
      </c>
      <c r="Z720" s="4">
        <f t="shared" si="713"/>
        <v>29308.6</v>
      </c>
      <c r="AA720" s="82"/>
    </row>
    <row r="721" spans="1:27" ht="31.5" hidden="1" outlineLevel="2" x14ac:dyDescent="0.2">
      <c r="A721" s="5" t="s">
        <v>381</v>
      </c>
      <c r="B721" s="5" t="s">
        <v>418</v>
      </c>
      <c r="C721" s="5" t="s">
        <v>289</v>
      </c>
      <c r="D721" s="5"/>
      <c r="E721" s="23" t="s">
        <v>290</v>
      </c>
      <c r="F721" s="4">
        <f>F722</f>
        <v>29209.199999999997</v>
      </c>
      <c r="G721" s="4">
        <f t="shared" si="712"/>
        <v>99.3</v>
      </c>
      <c r="H721" s="4">
        <f t="shared" si="712"/>
        <v>29308.5</v>
      </c>
      <c r="I721" s="4">
        <f t="shared" si="712"/>
        <v>0</v>
      </c>
      <c r="J721" s="4">
        <f t="shared" si="712"/>
        <v>0</v>
      </c>
      <c r="K721" s="4">
        <f t="shared" si="712"/>
        <v>0</v>
      </c>
      <c r="L721" s="4">
        <f t="shared" si="712"/>
        <v>29308.5</v>
      </c>
      <c r="M721" s="4">
        <f t="shared" si="712"/>
        <v>0</v>
      </c>
      <c r="N721" s="4">
        <f t="shared" si="712"/>
        <v>29308.5</v>
      </c>
      <c r="O721" s="4">
        <f t="shared" si="712"/>
        <v>29209.3</v>
      </c>
      <c r="P721" s="4">
        <f t="shared" si="712"/>
        <v>99.3</v>
      </c>
      <c r="Q721" s="4">
        <f t="shared" si="712"/>
        <v>29308.6</v>
      </c>
      <c r="R721" s="4">
        <f t="shared" si="712"/>
        <v>0</v>
      </c>
      <c r="S721" s="4">
        <f t="shared" si="712"/>
        <v>29308.6</v>
      </c>
      <c r="T721" s="4">
        <f t="shared" si="712"/>
        <v>0</v>
      </c>
      <c r="U721" s="4">
        <f t="shared" si="712"/>
        <v>29308.6</v>
      </c>
      <c r="V721" s="4">
        <f t="shared" si="712"/>
        <v>29209.3</v>
      </c>
      <c r="W721" s="4">
        <f t="shared" si="713"/>
        <v>99.3</v>
      </c>
      <c r="X721" s="4">
        <f t="shared" si="713"/>
        <v>29308.6</v>
      </c>
      <c r="Y721" s="4">
        <f t="shared" si="713"/>
        <v>0</v>
      </c>
      <c r="Z721" s="4">
        <f t="shared" si="713"/>
        <v>29308.6</v>
      </c>
      <c r="AA721" s="82"/>
    </row>
    <row r="722" spans="1:27" ht="31.5" hidden="1" outlineLevel="3" x14ac:dyDescent="0.2">
      <c r="A722" s="5" t="s">
        <v>381</v>
      </c>
      <c r="B722" s="5" t="s">
        <v>418</v>
      </c>
      <c r="C722" s="5" t="s">
        <v>394</v>
      </c>
      <c r="D722" s="5"/>
      <c r="E722" s="23" t="s">
        <v>395</v>
      </c>
      <c r="F722" s="4">
        <f>F723</f>
        <v>29209.199999999997</v>
      </c>
      <c r="G722" s="4">
        <f t="shared" si="712"/>
        <v>99.3</v>
      </c>
      <c r="H722" s="4">
        <f t="shared" si="712"/>
        <v>29308.5</v>
      </c>
      <c r="I722" s="4">
        <f t="shared" si="712"/>
        <v>0</v>
      </c>
      <c r="J722" s="4">
        <f t="shared" si="712"/>
        <v>0</v>
      </c>
      <c r="K722" s="4">
        <f t="shared" si="712"/>
        <v>0</v>
      </c>
      <c r="L722" s="4">
        <f t="shared" si="712"/>
        <v>29308.5</v>
      </c>
      <c r="M722" s="4">
        <f t="shared" si="712"/>
        <v>0</v>
      </c>
      <c r="N722" s="4">
        <f t="shared" si="712"/>
        <v>29308.5</v>
      </c>
      <c r="O722" s="4">
        <f t="shared" si="712"/>
        <v>29209.3</v>
      </c>
      <c r="P722" s="4">
        <f t="shared" si="712"/>
        <v>99.3</v>
      </c>
      <c r="Q722" s="4">
        <f t="shared" si="712"/>
        <v>29308.6</v>
      </c>
      <c r="R722" s="4">
        <f t="shared" si="712"/>
        <v>0</v>
      </c>
      <c r="S722" s="4">
        <f t="shared" si="712"/>
        <v>29308.6</v>
      </c>
      <c r="T722" s="4">
        <f t="shared" si="712"/>
        <v>0</v>
      </c>
      <c r="U722" s="4">
        <f t="shared" si="712"/>
        <v>29308.6</v>
      </c>
      <c r="V722" s="4">
        <f t="shared" si="712"/>
        <v>29209.3</v>
      </c>
      <c r="W722" s="4">
        <f t="shared" si="713"/>
        <v>99.3</v>
      </c>
      <c r="X722" s="4">
        <f t="shared" si="713"/>
        <v>29308.6</v>
      </c>
      <c r="Y722" s="4">
        <f t="shared" si="713"/>
        <v>0</v>
      </c>
      <c r="Z722" s="4">
        <f t="shared" si="713"/>
        <v>29308.6</v>
      </c>
      <c r="AA722" s="82"/>
    </row>
    <row r="723" spans="1:27" ht="31.5" hidden="1" outlineLevel="4" x14ac:dyDescent="0.2">
      <c r="A723" s="5" t="s">
        <v>381</v>
      </c>
      <c r="B723" s="5" t="s">
        <v>418</v>
      </c>
      <c r="C723" s="5" t="s">
        <v>399</v>
      </c>
      <c r="D723" s="5"/>
      <c r="E723" s="23" t="s">
        <v>400</v>
      </c>
      <c r="F723" s="4">
        <f>F724+F726</f>
        <v>29209.199999999997</v>
      </c>
      <c r="G723" s="4">
        <f t="shared" ref="G723:Z723" si="714">G724+G726</f>
        <v>99.3</v>
      </c>
      <c r="H723" s="4">
        <f t="shared" si="714"/>
        <v>29308.5</v>
      </c>
      <c r="I723" s="4">
        <f t="shared" si="714"/>
        <v>0</v>
      </c>
      <c r="J723" s="4">
        <f t="shared" si="714"/>
        <v>0</v>
      </c>
      <c r="K723" s="4">
        <f t="shared" si="714"/>
        <v>0</v>
      </c>
      <c r="L723" s="4">
        <f t="shared" si="714"/>
        <v>29308.5</v>
      </c>
      <c r="M723" s="4">
        <f t="shared" si="714"/>
        <v>0</v>
      </c>
      <c r="N723" s="4">
        <f t="shared" si="714"/>
        <v>29308.5</v>
      </c>
      <c r="O723" s="4">
        <f t="shared" si="714"/>
        <v>29209.3</v>
      </c>
      <c r="P723" s="4">
        <f t="shared" si="714"/>
        <v>99.3</v>
      </c>
      <c r="Q723" s="4">
        <f t="shared" si="714"/>
        <v>29308.6</v>
      </c>
      <c r="R723" s="4">
        <f t="shared" si="714"/>
        <v>0</v>
      </c>
      <c r="S723" s="4">
        <f t="shared" si="714"/>
        <v>29308.6</v>
      </c>
      <c r="T723" s="4">
        <f t="shared" si="714"/>
        <v>0</v>
      </c>
      <c r="U723" s="4">
        <f t="shared" si="714"/>
        <v>29308.6</v>
      </c>
      <c r="V723" s="4">
        <f t="shared" si="714"/>
        <v>29209.3</v>
      </c>
      <c r="W723" s="4">
        <f t="shared" si="714"/>
        <v>99.3</v>
      </c>
      <c r="X723" s="4">
        <f t="shared" si="714"/>
        <v>29308.6</v>
      </c>
      <c r="Y723" s="4">
        <f t="shared" si="714"/>
        <v>0</v>
      </c>
      <c r="Z723" s="4">
        <f t="shared" si="714"/>
        <v>29308.6</v>
      </c>
      <c r="AA723" s="82"/>
    </row>
    <row r="724" spans="1:27" ht="15.75" hidden="1" outlineLevel="5" x14ac:dyDescent="0.2">
      <c r="A724" s="5" t="s">
        <v>381</v>
      </c>
      <c r="B724" s="5" t="s">
        <v>418</v>
      </c>
      <c r="C724" s="5" t="s">
        <v>420</v>
      </c>
      <c r="D724" s="5"/>
      <c r="E724" s="23" t="s">
        <v>421</v>
      </c>
      <c r="F724" s="4">
        <f>F725</f>
        <v>5665.9</v>
      </c>
      <c r="G724" s="4">
        <f t="shared" ref="G724:Z724" si="715">G725</f>
        <v>0</v>
      </c>
      <c r="H724" s="4">
        <f t="shared" si="715"/>
        <v>5665.9</v>
      </c>
      <c r="I724" s="4">
        <f t="shared" si="715"/>
        <v>0</v>
      </c>
      <c r="J724" s="4">
        <f t="shared" si="715"/>
        <v>0</v>
      </c>
      <c r="K724" s="4">
        <f t="shared" si="715"/>
        <v>0</v>
      </c>
      <c r="L724" s="4">
        <f t="shared" si="715"/>
        <v>5665.9</v>
      </c>
      <c r="M724" s="4">
        <f t="shared" si="715"/>
        <v>0</v>
      </c>
      <c r="N724" s="4">
        <f t="shared" si="715"/>
        <v>5665.9</v>
      </c>
      <c r="O724" s="4">
        <f t="shared" si="715"/>
        <v>5666</v>
      </c>
      <c r="P724" s="4">
        <f t="shared" si="715"/>
        <v>0</v>
      </c>
      <c r="Q724" s="4">
        <f t="shared" si="715"/>
        <v>5666</v>
      </c>
      <c r="R724" s="4">
        <f t="shared" si="715"/>
        <v>0</v>
      </c>
      <c r="S724" s="4">
        <f t="shared" si="715"/>
        <v>5666</v>
      </c>
      <c r="T724" s="4">
        <f t="shared" si="715"/>
        <v>0</v>
      </c>
      <c r="U724" s="4">
        <f t="shared" si="715"/>
        <v>5666</v>
      </c>
      <c r="V724" s="4">
        <f t="shared" si="715"/>
        <v>5666</v>
      </c>
      <c r="W724" s="4">
        <f t="shared" si="715"/>
        <v>0</v>
      </c>
      <c r="X724" s="4">
        <f t="shared" si="715"/>
        <v>5666</v>
      </c>
      <c r="Y724" s="4">
        <f t="shared" si="715"/>
        <v>0</v>
      </c>
      <c r="Z724" s="4">
        <f t="shared" si="715"/>
        <v>5666</v>
      </c>
      <c r="AA724" s="82"/>
    </row>
    <row r="725" spans="1:27" ht="31.5" hidden="1" outlineLevel="7" x14ac:dyDescent="0.2">
      <c r="A725" s="13" t="s">
        <v>381</v>
      </c>
      <c r="B725" s="13" t="s">
        <v>418</v>
      </c>
      <c r="C725" s="13" t="s">
        <v>420</v>
      </c>
      <c r="D725" s="13" t="s">
        <v>92</v>
      </c>
      <c r="E725" s="18" t="s">
        <v>93</v>
      </c>
      <c r="F725" s="8">
        <v>5665.9</v>
      </c>
      <c r="G725" s="8"/>
      <c r="H725" s="8">
        <f t="shared" ref="H725" si="716">SUM(F725:G725)</f>
        <v>5665.9</v>
      </c>
      <c r="I725" s="8"/>
      <c r="J725" s="8"/>
      <c r="K725" s="8"/>
      <c r="L725" s="8">
        <f t="shared" ref="L725" si="717">SUM(H725:K725)</f>
        <v>5665.9</v>
      </c>
      <c r="M725" s="8"/>
      <c r="N725" s="8">
        <f>SUM(L725:M725)</f>
        <v>5665.9</v>
      </c>
      <c r="O725" s="8">
        <v>5666</v>
      </c>
      <c r="P725" s="8"/>
      <c r="Q725" s="8">
        <f t="shared" ref="Q725" si="718">SUM(O725:P725)</f>
        <v>5666</v>
      </c>
      <c r="R725" s="8"/>
      <c r="S725" s="8">
        <f t="shared" ref="S725" si="719">SUM(Q725:R725)</f>
        <v>5666</v>
      </c>
      <c r="T725" s="8"/>
      <c r="U725" s="8">
        <f>SUM(S725:T725)</f>
        <v>5666</v>
      </c>
      <c r="V725" s="8">
        <v>5666</v>
      </c>
      <c r="W725" s="8"/>
      <c r="X725" s="8">
        <f t="shared" ref="X725" si="720">SUM(V725:W725)</f>
        <v>5666</v>
      </c>
      <c r="Y725" s="8"/>
      <c r="Z725" s="8">
        <f t="shared" ref="Z725" si="721">SUM(X725:Y725)</f>
        <v>5666</v>
      </c>
      <c r="AA725" s="82"/>
    </row>
    <row r="726" spans="1:27" s="107" customFormat="1" ht="15.75" hidden="1" outlineLevel="5" x14ac:dyDescent="0.2">
      <c r="A726" s="47" t="s">
        <v>381</v>
      </c>
      <c r="B726" s="47" t="s">
        <v>418</v>
      </c>
      <c r="C726" s="47" t="s">
        <v>422</v>
      </c>
      <c r="D726" s="47"/>
      <c r="E726" s="45" t="s">
        <v>423</v>
      </c>
      <c r="F726" s="20">
        <f>F727+F728+F729+F730</f>
        <v>23543.3</v>
      </c>
      <c r="G726" s="20">
        <f t="shared" ref="G726:Z726" si="722">G727+G728+G729+G730</f>
        <v>99.3</v>
      </c>
      <c r="H726" s="20">
        <f t="shared" si="722"/>
        <v>23642.6</v>
      </c>
      <c r="I726" s="20">
        <f t="shared" si="722"/>
        <v>0</v>
      </c>
      <c r="J726" s="20">
        <f t="shared" si="722"/>
        <v>0</v>
      </c>
      <c r="K726" s="20">
        <f t="shared" si="722"/>
        <v>0</v>
      </c>
      <c r="L726" s="20">
        <f t="shared" si="722"/>
        <v>23642.6</v>
      </c>
      <c r="M726" s="20">
        <f t="shared" si="722"/>
        <v>0</v>
      </c>
      <c r="N726" s="20">
        <f t="shared" si="722"/>
        <v>23642.6</v>
      </c>
      <c r="O726" s="20">
        <f t="shared" si="722"/>
        <v>23543.3</v>
      </c>
      <c r="P726" s="20">
        <f t="shared" si="722"/>
        <v>99.3</v>
      </c>
      <c r="Q726" s="20">
        <f t="shared" si="722"/>
        <v>23642.6</v>
      </c>
      <c r="R726" s="20">
        <f t="shared" si="722"/>
        <v>0</v>
      </c>
      <c r="S726" s="20">
        <f t="shared" si="722"/>
        <v>23642.6</v>
      </c>
      <c r="T726" s="20">
        <f t="shared" si="722"/>
        <v>0</v>
      </c>
      <c r="U726" s="20">
        <f t="shared" si="722"/>
        <v>23642.6</v>
      </c>
      <c r="V726" s="20">
        <f t="shared" si="722"/>
        <v>23543.3</v>
      </c>
      <c r="W726" s="20">
        <f t="shared" si="722"/>
        <v>99.3</v>
      </c>
      <c r="X726" s="20">
        <f t="shared" si="722"/>
        <v>23642.6</v>
      </c>
      <c r="Y726" s="20">
        <f t="shared" si="722"/>
        <v>0</v>
      </c>
      <c r="Z726" s="20">
        <f t="shared" si="722"/>
        <v>23642.6</v>
      </c>
      <c r="AA726" s="82"/>
    </row>
    <row r="727" spans="1:27" s="107" customFormat="1" ht="31.5" hidden="1" outlineLevel="7" x14ac:dyDescent="0.2">
      <c r="A727" s="46" t="s">
        <v>381</v>
      </c>
      <c r="B727" s="46" t="s">
        <v>418</v>
      </c>
      <c r="C727" s="46" t="s">
        <v>422</v>
      </c>
      <c r="D727" s="46" t="s">
        <v>11</v>
      </c>
      <c r="E727" s="50" t="s">
        <v>12</v>
      </c>
      <c r="F727" s="7">
        <v>5808</v>
      </c>
      <c r="G727" s="7"/>
      <c r="H727" s="7">
        <f t="shared" ref="H727:H730" si="723">SUM(F727:G727)</f>
        <v>5808</v>
      </c>
      <c r="I727" s="7"/>
      <c r="J727" s="7"/>
      <c r="K727" s="7"/>
      <c r="L727" s="7">
        <f t="shared" ref="L727:L730" si="724">SUM(H727:K727)</f>
        <v>5808</v>
      </c>
      <c r="M727" s="7"/>
      <c r="N727" s="7">
        <f>SUM(L727:M727)</f>
        <v>5808</v>
      </c>
      <c r="O727" s="7">
        <v>5808</v>
      </c>
      <c r="P727" s="7"/>
      <c r="Q727" s="7">
        <f t="shared" ref="Q727:Q730" si="725">SUM(O727:P727)</f>
        <v>5808</v>
      </c>
      <c r="R727" s="7"/>
      <c r="S727" s="7">
        <f t="shared" ref="S727:S730" si="726">SUM(Q727:R727)</f>
        <v>5808</v>
      </c>
      <c r="T727" s="7"/>
      <c r="U727" s="7">
        <f>SUM(S727:T727)</f>
        <v>5808</v>
      </c>
      <c r="V727" s="7">
        <v>5808</v>
      </c>
      <c r="W727" s="7"/>
      <c r="X727" s="7">
        <f t="shared" ref="X727:X730" si="727">SUM(V727:W727)</f>
        <v>5808</v>
      </c>
      <c r="Y727" s="7"/>
      <c r="Z727" s="7">
        <f t="shared" ref="Z727:Z730" si="728">SUM(X727:Y727)</f>
        <v>5808</v>
      </c>
      <c r="AA727" s="82"/>
    </row>
    <row r="728" spans="1:27" s="107" customFormat="1" ht="15.75" hidden="1" outlineLevel="7" x14ac:dyDescent="0.2">
      <c r="A728" s="46" t="s">
        <v>381</v>
      </c>
      <c r="B728" s="46" t="s">
        <v>418</v>
      </c>
      <c r="C728" s="46" t="s">
        <v>422</v>
      </c>
      <c r="D728" s="46" t="s">
        <v>33</v>
      </c>
      <c r="E728" s="50" t="s">
        <v>34</v>
      </c>
      <c r="F728" s="7">
        <v>341.7</v>
      </c>
      <c r="G728" s="7"/>
      <c r="H728" s="7">
        <f t="shared" si="723"/>
        <v>341.7</v>
      </c>
      <c r="I728" s="7"/>
      <c r="J728" s="7"/>
      <c r="K728" s="7"/>
      <c r="L728" s="7">
        <f t="shared" si="724"/>
        <v>341.7</v>
      </c>
      <c r="M728" s="7"/>
      <c r="N728" s="7">
        <f>SUM(L728:M728)</f>
        <v>341.7</v>
      </c>
      <c r="O728" s="7">
        <v>341.7</v>
      </c>
      <c r="P728" s="7"/>
      <c r="Q728" s="7">
        <f t="shared" si="725"/>
        <v>341.7</v>
      </c>
      <c r="R728" s="7"/>
      <c r="S728" s="7">
        <f t="shared" si="726"/>
        <v>341.7</v>
      </c>
      <c r="T728" s="7"/>
      <c r="U728" s="7">
        <f>SUM(S728:T728)</f>
        <v>341.7</v>
      </c>
      <c r="V728" s="7">
        <v>341.7</v>
      </c>
      <c r="W728" s="7"/>
      <c r="X728" s="7">
        <f t="shared" si="727"/>
        <v>341.7</v>
      </c>
      <c r="Y728" s="7"/>
      <c r="Z728" s="7">
        <f t="shared" si="728"/>
        <v>341.7</v>
      </c>
      <c r="AA728" s="82"/>
    </row>
    <row r="729" spans="1:27" s="107" customFormat="1" ht="31.5" hidden="1" outlineLevel="7" x14ac:dyDescent="0.2">
      <c r="A729" s="46" t="s">
        <v>381</v>
      </c>
      <c r="B729" s="46" t="s">
        <v>418</v>
      </c>
      <c r="C729" s="46" t="s">
        <v>422</v>
      </c>
      <c r="D729" s="46" t="s">
        <v>92</v>
      </c>
      <c r="E729" s="50" t="s">
        <v>93</v>
      </c>
      <c r="F729" s="7">
        <v>9268.9</v>
      </c>
      <c r="G729" s="7">
        <v>99.3</v>
      </c>
      <c r="H729" s="7">
        <f t="shared" si="723"/>
        <v>9368.1999999999989</v>
      </c>
      <c r="I729" s="7"/>
      <c r="J729" s="7"/>
      <c r="K729" s="7"/>
      <c r="L729" s="7">
        <f t="shared" si="724"/>
        <v>9368.1999999999989</v>
      </c>
      <c r="M729" s="7"/>
      <c r="N729" s="7">
        <f>SUM(L729:M729)</f>
        <v>9368.1999999999989</v>
      </c>
      <c r="O729" s="7">
        <v>9268.9</v>
      </c>
      <c r="P729" s="7">
        <v>99.3</v>
      </c>
      <c r="Q729" s="7">
        <f t="shared" si="725"/>
        <v>9368.1999999999989</v>
      </c>
      <c r="R729" s="7"/>
      <c r="S729" s="7">
        <f t="shared" si="726"/>
        <v>9368.1999999999989</v>
      </c>
      <c r="T729" s="7"/>
      <c r="U729" s="7">
        <f>SUM(S729:T729)</f>
        <v>9368.1999999999989</v>
      </c>
      <c r="V729" s="7">
        <v>9268.9</v>
      </c>
      <c r="W729" s="7">
        <v>99.3</v>
      </c>
      <c r="X729" s="7">
        <f t="shared" si="727"/>
        <v>9368.1999999999989</v>
      </c>
      <c r="Y729" s="7"/>
      <c r="Z729" s="7">
        <f t="shared" si="728"/>
        <v>9368.1999999999989</v>
      </c>
      <c r="AA729" s="82"/>
    </row>
    <row r="730" spans="1:27" s="107" customFormat="1" ht="15.75" hidden="1" outlineLevel="7" x14ac:dyDescent="0.2">
      <c r="A730" s="46" t="s">
        <v>381</v>
      </c>
      <c r="B730" s="46" t="s">
        <v>418</v>
      </c>
      <c r="C730" s="46" t="s">
        <v>422</v>
      </c>
      <c r="D730" s="46" t="s">
        <v>27</v>
      </c>
      <c r="E730" s="50" t="s">
        <v>28</v>
      </c>
      <c r="F730" s="7">
        <v>8124.7</v>
      </c>
      <c r="G730" s="7"/>
      <c r="H730" s="7">
        <f t="shared" si="723"/>
        <v>8124.7</v>
      </c>
      <c r="I730" s="7"/>
      <c r="J730" s="7"/>
      <c r="K730" s="7"/>
      <c r="L730" s="7">
        <f t="shared" si="724"/>
        <v>8124.7</v>
      </c>
      <c r="M730" s="7"/>
      <c r="N730" s="7">
        <f>SUM(L730:M730)</f>
        <v>8124.7</v>
      </c>
      <c r="O730" s="7">
        <v>8124.7</v>
      </c>
      <c r="P730" s="7"/>
      <c r="Q730" s="7">
        <f t="shared" si="725"/>
        <v>8124.7</v>
      </c>
      <c r="R730" s="7"/>
      <c r="S730" s="7">
        <f t="shared" si="726"/>
        <v>8124.7</v>
      </c>
      <c r="T730" s="7"/>
      <c r="U730" s="7">
        <f>SUM(S730:T730)</f>
        <v>8124.7</v>
      </c>
      <c r="V730" s="7">
        <v>8124.7</v>
      </c>
      <c r="W730" s="7"/>
      <c r="X730" s="7">
        <f t="shared" si="727"/>
        <v>8124.7</v>
      </c>
      <c r="Y730" s="7"/>
      <c r="Z730" s="7">
        <f t="shared" si="728"/>
        <v>8124.7</v>
      </c>
      <c r="AA730" s="82"/>
    </row>
    <row r="731" spans="1:27" ht="15.75" outlineLevel="1" x14ac:dyDescent="0.2">
      <c r="A731" s="5" t="s">
        <v>381</v>
      </c>
      <c r="B731" s="5" t="s">
        <v>297</v>
      </c>
      <c r="C731" s="5"/>
      <c r="D731" s="5"/>
      <c r="E731" s="23" t="s">
        <v>298</v>
      </c>
      <c r="F731" s="4">
        <f>F732+F756</f>
        <v>24491.9</v>
      </c>
      <c r="G731" s="4">
        <f t="shared" ref="G731:Z731" si="729">G732+G756</f>
        <v>0</v>
      </c>
      <c r="H731" s="4">
        <f t="shared" si="729"/>
        <v>24491.9</v>
      </c>
      <c r="I731" s="4">
        <f t="shared" si="729"/>
        <v>0</v>
      </c>
      <c r="J731" s="4">
        <f t="shared" si="729"/>
        <v>0</v>
      </c>
      <c r="K731" s="4">
        <f t="shared" si="729"/>
        <v>0</v>
      </c>
      <c r="L731" s="4">
        <f t="shared" si="729"/>
        <v>24491.9</v>
      </c>
      <c r="M731" s="4">
        <f t="shared" si="729"/>
        <v>-15.6</v>
      </c>
      <c r="N731" s="4">
        <f t="shared" si="729"/>
        <v>24476.300000000003</v>
      </c>
      <c r="O731" s="4">
        <f t="shared" si="729"/>
        <v>22441</v>
      </c>
      <c r="P731" s="4">
        <f t="shared" si="729"/>
        <v>0</v>
      </c>
      <c r="Q731" s="4">
        <f t="shared" si="729"/>
        <v>22441</v>
      </c>
      <c r="R731" s="4">
        <f t="shared" si="729"/>
        <v>0</v>
      </c>
      <c r="S731" s="4">
        <f t="shared" si="729"/>
        <v>22441</v>
      </c>
      <c r="T731" s="4">
        <f t="shared" si="729"/>
        <v>0</v>
      </c>
      <c r="U731" s="4">
        <f t="shared" si="729"/>
        <v>22441</v>
      </c>
      <c r="V731" s="4">
        <f t="shared" si="729"/>
        <v>21946.3</v>
      </c>
      <c r="W731" s="4">
        <f t="shared" si="729"/>
        <v>0</v>
      </c>
      <c r="X731" s="4">
        <f t="shared" si="729"/>
        <v>21946.3</v>
      </c>
      <c r="Y731" s="4">
        <f t="shared" si="729"/>
        <v>0</v>
      </c>
      <c r="Z731" s="4">
        <f t="shared" si="729"/>
        <v>21946.3</v>
      </c>
      <c r="AA731" s="82"/>
    </row>
    <row r="732" spans="1:27" ht="31.5" outlineLevel="2" collapsed="1" x14ac:dyDescent="0.2">
      <c r="A732" s="5" t="s">
        <v>381</v>
      </c>
      <c r="B732" s="5" t="s">
        <v>297</v>
      </c>
      <c r="C732" s="5" t="s">
        <v>289</v>
      </c>
      <c r="D732" s="5"/>
      <c r="E732" s="23" t="s">
        <v>290</v>
      </c>
      <c r="F732" s="4">
        <f>F733+F745</f>
        <v>24396.9</v>
      </c>
      <c r="G732" s="4">
        <f t="shared" ref="G732:Z732" si="730">G733+G745</f>
        <v>0</v>
      </c>
      <c r="H732" s="4">
        <f t="shared" si="730"/>
        <v>24396.9</v>
      </c>
      <c r="I732" s="4">
        <f t="shared" si="730"/>
        <v>0</v>
      </c>
      <c r="J732" s="4">
        <f t="shared" si="730"/>
        <v>0</v>
      </c>
      <c r="K732" s="4">
        <f t="shared" si="730"/>
        <v>0</v>
      </c>
      <c r="L732" s="4">
        <f t="shared" si="730"/>
        <v>24396.9</v>
      </c>
      <c r="M732" s="4">
        <f t="shared" si="730"/>
        <v>-15.6</v>
      </c>
      <c r="N732" s="4">
        <f t="shared" si="730"/>
        <v>24381.300000000003</v>
      </c>
      <c r="O732" s="4">
        <f t="shared" si="730"/>
        <v>22441</v>
      </c>
      <c r="P732" s="4">
        <f t="shared" si="730"/>
        <v>0</v>
      </c>
      <c r="Q732" s="4">
        <f t="shared" si="730"/>
        <v>22441</v>
      </c>
      <c r="R732" s="4">
        <f t="shared" si="730"/>
        <v>0</v>
      </c>
      <c r="S732" s="4">
        <f t="shared" si="730"/>
        <v>22441</v>
      </c>
      <c r="T732" s="4">
        <f t="shared" si="730"/>
        <v>0</v>
      </c>
      <c r="U732" s="4">
        <f t="shared" si="730"/>
        <v>22441</v>
      </c>
      <c r="V732" s="4">
        <f t="shared" si="730"/>
        <v>21946.3</v>
      </c>
      <c r="W732" s="4">
        <f t="shared" si="730"/>
        <v>0</v>
      </c>
      <c r="X732" s="4">
        <f t="shared" si="730"/>
        <v>21946.3</v>
      </c>
      <c r="Y732" s="4">
        <f t="shared" si="730"/>
        <v>0</v>
      </c>
      <c r="Z732" s="4">
        <f t="shared" si="730"/>
        <v>21946.3</v>
      </c>
      <c r="AA732" s="82"/>
    </row>
    <row r="733" spans="1:27" ht="31.5" hidden="1" outlineLevel="3" x14ac:dyDescent="0.2">
      <c r="A733" s="5" t="s">
        <v>381</v>
      </c>
      <c r="B733" s="5" t="s">
        <v>297</v>
      </c>
      <c r="C733" s="5" t="s">
        <v>291</v>
      </c>
      <c r="D733" s="5"/>
      <c r="E733" s="23" t="s">
        <v>292</v>
      </c>
      <c r="F733" s="4">
        <f>F734</f>
        <v>604.70000000000005</v>
      </c>
      <c r="G733" s="4">
        <f t="shared" ref="G733:Z733" si="731">G734</f>
        <v>0</v>
      </c>
      <c r="H733" s="4">
        <f t="shared" si="731"/>
        <v>604.70000000000005</v>
      </c>
      <c r="I733" s="4">
        <f t="shared" si="731"/>
        <v>0</v>
      </c>
      <c r="J733" s="4">
        <f t="shared" si="731"/>
        <v>0</v>
      </c>
      <c r="K733" s="4">
        <f t="shared" si="731"/>
        <v>0</v>
      </c>
      <c r="L733" s="4">
        <f t="shared" si="731"/>
        <v>604.70000000000005</v>
      </c>
      <c r="M733" s="4">
        <f t="shared" si="731"/>
        <v>0</v>
      </c>
      <c r="N733" s="4">
        <f t="shared" si="731"/>
        <v>604.70000000000005</v>
      </c>
      <c r="O733" s="4">
        <f t="shared" si="731"/>
        <v>604.70000000000005</v>
      </c>
      <c r="P733" s="4">
        <f t="shared" si="731"/>
        <v>0</v>
      </c>
      <c r="Q733" s="4">
        <f t="shared" si="731"/>
        <v>604.70000000000005</v>
      </c>
      <c r="R733" s="4">
        <f t="shared" si="731"/>
        <v>0</v>
      </c>
      <c r="S733" s="4">
        <f t="shared" si="731"/>
        <v>604.70000000000005</v>
      </c>
      <c r="T733" s="4">
        <f t="shared" si="731"/>
        <v>0</v>
      </c>
      <c r="U733" s="4">
        <f t="shared" si="731"/>
        <v>604.70000000000005</v>
      </c>
      <c r="V733" s="4">
        <f t="shared" si="731"/>
        <v>604.70000000000005</v>
      </c>
      <c r="W733" s="4">
        <f t="shared" si="731"/>
        <v>0</v>
      </c>
      <c r="X733" s="4">
        <f t="shared" si="731"/>
        <v>604.70000000000005</v>
      </c>
      <c r="Y733" s="4">
        <f t="shared" si="731"/>
        <v>0</v>
      </c>
      <c r="Z733" s="4">
        <f t="shared" si="731"/>
        <v>604.70000000000005</v>
      </c>
      <c r="AA733" s="82"/>
    </row>
    <row r="734" spans="1:27" ht="47.25" hidden="1" outlineLevel="4" x14ac:dyDescent="0.2">
      <c r="A734" s="5" t="s">
        <v>381</v>
      </c>
      <c r="B734" s="5" t="s">
        <v>297</v>
      </c>
      <c r="C734" s="5" t="s">
        <v>405</v>
      </c>
      <c r="D734" s="5"/>
      <c r="E734" s="23" t="s">
        <v>406</v>
      </c>
      <c r="F734" s="4">
        <f>F735+F739+F742</f>
        <v>604.70000000000005</v>
      </c>
      <c r="G734" s="4">
        <f t="shared" ref="G734:Z734" si="732">G735+G739+G742</f>
        <v>0</v>
      </c>
      <c r="H734" s="4">
        <f t="shared" si="732"/>
        <v>604.70000000000005</v>
      </c>
      <c r="I734" s="4">
        <f t="shared" si="732"/>
        <v>0</v>
      </c>
      <c r="J734" s="4">
        <f t="shared" si="732"/>
        <v>0</v>
      </c>
      <c r="K734" s="4">
        <f t="shared" si="732"/>
        <v>0</v>
      </c>
      <c r="L734" s="4">
        <f t="shared" si="732"/>
        <v>604.70000000000005</v>
      </c>
      <c r="M734" s="4">
        <f t="shared" si="732"/>
        <v>0</v>
      </c>
      <c r="N734" s="4">
        <f t="shared" si="732"/>
        <v>604.70000000000005</v>
      </c>
      <c r="O734" s="4">
        <f t="shared" si="732"/>
        <v>604.70000000000005</v>
      </c>
      <c r="P734" s="4">
        <f t="shared" si="732"/>
        <v>0</v>
      </c>
      <c r="Q734" s="4">
        <f t="shared" si="732"/>
        <v>604.70000000000005</v>
      </c>
      <c r="R734" s="4">
        <f t="shared" si="732"/>
        <v>0</v>
      </c>
      <c r="S734" s="4">
        <f t="shared" si="732"/>
        <v>604.70000000000005</v>
      </c>
      <c r="T734" s="4">
        <f t="shared" si="732"/>
        <v>0</v>
      </c>
      <c r="U734" s="4">
        <f t="shared" si="732"/>
        <v>604.70000000000005</v>
      </c>
      <c r="V734" s="4">
        <f t="shared" si="732"/>
        <v>604.70000000000005</v>
      </c>
      <c r="W734" s="4">
        <f t="shared" si="732"/>
        <v>0</v>
      </c>
      <c r="X734" s="4">
        <f t="shared" si="732"/>
        <v>604.70000000000005</v>
      </c>
      <c r="Y734" s="4">
        <f t="shared" si="732"/>
        <v>0</v>
      </c>
      <c r="Z734" s="4">
        <f t="shared" si="732"/>
        <v>604.70000000000005</v>
      </c>
      <c r="AA734" s="82"/>
    </row>
    <row r="735" spans="1:27" ht="15.75" hidden="1" outlineLevel="5" x14ac:dyDescent="0.2">
      <c r="A735" s="5" t="s">
        <v>381</v>
      </c>
      <c r="B735" s="5" t="s">
        <v>297</v>
      </c>
      <c r="C735" s="5" t="s">
        <v>424</v>
      </c>
      <c r="D735" s="5"/>
      <c r="E735" s="23" t="s">
        <v>425</v>
      </c>
      <c r="F735" s="4">
        <f>F736+F737+F738</f>
        <v>407.4</v>
      </c>
      <c r="G735" s="4">
        <f t="shared" ref="G735:Z735" si="733">G736+G737+G738</f>
        <v>0</v>
      </c>
      <c r="H735" s="4">
        <f t="shared" si="733"/>
        <v>407.4</v>
      </c>
      <c r="I735" s="4">
        <f t="shared" si="733"/>
        <v>0</v>
      </c>
      <c r="J735" s="4">
        <f t="shared" si="733"/>
        <v>0</v>
      </c>
      <c r="K735" s="4">
        <f t="shared" si="733"/>
        <v>0</v>
      </c>
      <c r="L735" s="4">
        <f t="shared" si="733"/>
        <v>407.4</v>
      </c>
      <c r="M735" s="4">
        <f t="shared" si="733"/>
        <v>0</v>
      </c>
      <c r="N735" s="4">
        <f t="shared" si="733"/>
        <v>407.4</v>
      </c>
      <c r="O735" s="4">
        <f t="shared" si="733"/>
        <v>407.4</v>
      </c>
      <c r="P735" s="4">
        <f t="shared" si="733"/>
        <v>0</v>
      </c>
      <c r="Q735" s="4">
        <f t="shared" si="733"/>
        <v>407.4</v>
      </c>
      <c r="R735" s="4">
        <f t="shared" si="733"/>
        <v>0</v>
      </c>
      <c r="S735" s="4">
        <f t="shared" si="733"/>
        <v>407.4</v>
      </c>
      <c r="T735" s="4">
        <f t="shared" si="733"/>
        <v>0</v>
      </c>
      <c r="U735" s="4">
        <f t="shared" si="733"/>
        <v>407.4</v>
      </c>
      <c r="V735" s="4">
        <f t="shared" si="733"/>
        <v>407.4</v>
      </c>
      <c r="W735" s="4">
        <f t="shared" si="733"/>
        <v>0</v>
      </c>
      <c r="X735" s="4">
        <f t="shared" si="733"/>
        <v>407.4</v>
      </c>
      <c r="Y735" s="4">
        <f t="shared" si="733"/>
        <v>0</v>
      </c>
      <c r="Z735" s="4">
        <f t="shared" si="733"/>
        <v>407.4</v>
      </c>
      <c r="AA735" s="82"/>
    </row>
    <row r="736" spans="1:27" ht="31.5" hidden="1" outlineLevel="7" x14ac:dyDescent="0.2">
      <c r="A736" s="13" t="s">
        <v>381</v>
      </c>
      <c r="B736" s="13" t="s">
        <v>297</v>
      </c>
      <c r="C736" s="13" t="s">
        <v>424</v>
      </c>
      <c r="D736" s="13" t="s">
        <v>11</v>
      </c>
      <c r="E736" s="18" t="s">
        <v>12</v>
      </c>
      <c r="F736" s="8">
        <v>69</v>
      </c>
      <c r="G736" s="8"/>
      <c r="H736" s="8">
        <f t="shared" ref="H736:H738" si="734">SUM(F736:G736)</f>
        <v>69</v>
      </c>
      <c r="I736" s="8"/>
      <c r="J736" s="8"/>
      <c r="K736" s="8"/>
      <c r="L736" s="8">
        <f t="shared" ref="L736:L738" si="735">SUM(H736:K736)</f>
        <v>69</v>
      </c>
      <c r="M736" s="8"/>
      <c r="N736" s="8">
        <f>SUM(L736:M736)</f>
        <v>69</v>
      </c>
      <c r="O736" s="8">
        <v>69</v>
      </c>
      <c r="P736" s="8"/>
      <c r="Q736" s="8">
        <f t="shared" ref="Q736:Q738" si="736">SUM(O736:P736)</f>
        <v>69</v>
      </c>
      <c r="R736" s="8"/>
      <c r="S736" s="8">
        <f t="shared" ref="S736:S738" si="737">SUM(Q736:R736)</f>
        <v>69</v>
      </c>
      <c r="T736" s="8"/>
      <c r="U736" s="8">
        <f>SUM(S736:T736)</f>
        <v>69</v>
      </c>
      <c r="V736" s="8">
        <v>69</v>
      </c>
      <c r="W736" s="8"/>
      <c r="X736" s="8">
        <f t="shared" ref="X736:X738" si="738">SUM(V736:W736)</f>
        <v>69</v>
      </c>
      <c r="Y736" s="8"/>
      <c r="Z736" s="8">
        <f t="shared" ref="Z736:Z738" si="739">SUM(X736:Y736)</f>
        <v>69</v>
      </c>
      <c r="AA736" s="82"/>
    </row>
    <row r="737" spans="1:27" ht="15.75" hidden="1" outlineLevel="7" x14ac:dyDescent="0.2">
      <c r="A737" s="13" t="s">
        <v>381</v>
      </c>
      <c r="B737" s="13" t="s">
        <v>297</v>
      </c>
      <c r="C737" s="13" t="s">
        <v>424</v>
      </c>
      <c r="D737" s="13" t="s">
        <v>33</v>
      </c>
      <c r="E737" s="18" t="s">
        <v>34</v>
      </c>
      <c r="F737" s="8">
        <v>38.4</v>
      </c>
      <c r="G737" s="8"/>
      <c r="H737" s="8">
        <f t="shared" si="734"/>
        <v>38.4</v>
      </c>
      <c r="I737" s="8"/>
      <c r="J737" s="8"/>
      <c r="K737" s="8"/>
      <c r="L737" s="8">
        <f t="shared" si="735"/>
        <v>38.4</v>
      </c>
      <c r="M737" s="8"/>
      <c r="N737" s="8">
        <f>SUM(L737:M737)</f>
        <v>38.4</v>
      </c>
      <c r="O737" s="8">
        <v>38.4</v>
      </c>
      <c r="P737" s="8"/>
      <c r="Q737" s="8">
        <f t="shared" si="736"/>
        <v>38.4</v>
      </c>
      <c r="R737" s="8"/>
      <c r="S737" s="8">
        <f t="shared" si="737"/>
        <v>38.4</v>
      </c>
      <c r="T737" s="8"/>
      <c r="U737" s="8">
        <f>SUM(S737:T737)</f>
        <v>38.4</v>
      </c>
      <c r="V737" s="8">
        <v>38.4</v>
      </c>
      <c r="W737" s="8"/>
      <c r="X737" s="8">
        <f t="shared" si="738"/>
        <v>38.4</v>
      </c>
      <c r="Y737" s="8"/>
      <c r="Z737" s="8">
        <f t="shared" si="739"/>
        <v>38.4</v>
      </c>
      <c r="AA737" s="82"/>
    </row>
    <row r="738" spans="1:27" ht="31.5" hidden="1" outlineLevel="7" x14ac:dyDescent="0.2">
      <c r="A738" s="13" t="s">
        <v>381</v>
      </c>
      <c r="B738" s="13" t="s">
        <v>297</v>
      </c>
      <c r="C738" s="13" t="s">
        <v>424</v>
      </c>
      <c r="D738" s="13" t="s">
        <v>92</v>
      </c>
      <c r="E738" s="18" t="s">
        <v>93</v>
      </c>
      <c r="F738" s="8">
        <v>300</v>
      </c>
      <c r="G738" s="8"/>
      <c r="H738" s="8">
        <f t="shared" si="734"/>
        <v>300</v>
      </c>
      <c r="I738" s="8"/>
      <c r="J738" s="8"/>
      <c r="K738" s="8"/>
      <c r="L738" s="8">
        <f t="shared" si="735"/>
        <v>300</v>
      </c>
      <c r="M738" s="8"/>
      <c r="N738" s="8">
        <f>SUM(L738:M738)</f>
        <v>300</v>
      </c>
      <c r="O738" s="8">
        <v>300</v>
      </c>
      <c r="P738" s="8"/>
      <c r="Q738" s="8">
        <f t="shared" si="736"/>
        <v>300</v>
      </c>
      <c r="R738" s="8"/>
      <c r="S738" s="8">
        <f t="shared" si="737"/>
        <v>300</v>
      </c>
      <c r="T738" s="8"/>
      <c r="U738" s="8">
        <f>SUM(S738:T738)</f>
        <v>300</v>
      </c>
      <c r="V738" s="8">
        <v>300</v>
      </c>
      <c r="W738" s="8"/>
      <c r="X738" s="8">
        <f t="shared" si="738"/>
        <v>300</v>
      </c>
      <c r="Y738" s="8"/>
      <c r="Z738" s="8">
        <f t="shared" si="739"/>
        <v>300</v>
      </c>
      <c r="AA738" s="82"/>
    </row>
    <row r="739" spans="1:27" ht="31.5" hidden="1" outlineLevel="5" x14ac:dyDescent="0.2">
      <c r="A739" s="5" t="s">
        <v>381</v>
      </c>
      <c r="B739" s="5" t="s">
        <v>297</v>
      </c>
      <c r="C739" s="5" t="s">
        <v>426</v>
      </c>
      <c r="D739" s="5"/>
      <c r="E739" s="23" t="s">
        <v>427</v>
      </c>
      <c r="F739" s="4">
        <f>F741+F740</f>
        <v>97.3</v>
      </c>
      <c r="G739" s="4">
        <f t="shared" ref="G739:Z739" si="740">G741+G740</f>
        <v>0</v>
      </c>
      <c r="H739" s="4">
        <f t="shared" si="740"/>
        <v>97.3</v>
      </c>
      <c r="I739" s="4">
        <f t="shared" si="740"/>
        <v>0</v>
      </c>
      <c r="J739" s="4">
        <f t="shared" si="740"/>
        <v>0</v>
      </c>
      <c r="K739" s="4">
        <f t="shared" si="740"/>
        <v>0</v>
      </c>
      <c r="L739" s="4">
        <f t="shared" si="740"/>
        <v>97.3</v>
      </c>
      <c r="M739" s="4">
        <f t="shared" si="740"/>
        <v>0</v>
      </c>
      <c r="N739" s="4">
        <f t="shared" si="740"/>
        <v>97.3</v>
      </c>
      <c r="O739" s="4">
        <f t="shared" si="740"/>
        <v>97.3</v>
      </c>
      <c r="P739" s="4">
        <f t="shared" si="740"/>
        <v>0</v>
      </c>
      <c r="Q739" s="4">
        <f t="shared" si="740"/>
        <v>97.3</v>
      </c>
      <c r="R739" s="4">
        <f t="shared" si="740"/>
        <v>0</v>
      </c>
      <c r="S739" s="4">
        <f t="shared" si="740"/>
        <v>97.3</v>
      </c>
      <c r="T739" s="4">
        <f t="shared" si="740"/>
        <v>0</v>
      </c>
      <c r="U739" s="4">
        <f t="shared" si="740"/>
        <v>97.3</v>
      </c>
      <c r="V739" s="4">
        <f t="shared" si="740"/>
        <v>97.3</v>
      </c>
      <c r="W739" s="4">
        <f t="shared" si="740"/>
        <v>0</v>
      </c>
      <c r="X739" s="4">
        <f t="shared" si="740"/>
        <v>97.3</v>
      </c>
      <c r="Y739" s="4">
        <f t="shared" si="740"/>
        <v>0</v>
      </c>
      <c r="Z739" s="4">
        <f t="shared" si="740"/>
        <v>97.3</v>
      </c>
      <c r="AA739" s="82"/>
    </row>
    <row r="740" spans="1:27" ht="31.5" hidden="1" outlineLevel="5" x14ac:dyDescent="0.2">
      <c r="A740" s="13" t="s">
        <v>381</v>
      </c>
      <c r="B740" s="13" t="s">
        <v>297</v>
      </c>
      <c r="C740" s="13" t="s">
        <v>426</v>
      </c>
      <c r="D740" s="13" t="s">
        <v>11</v>
      </c>
      <c r="E740" s="18" t="s">
        <v>12</v>
      </c>
      <c r="F740" s="8">
        <v>20.8</v>
      </c>
      <c r="G740" s="8">
        <v>-20.8</v>
      </c>
      <c r="H740" s="8">
        <f t="shared" ref="H740:H741" si="741">SUM(F740:G740)</f>
        <v>0</v>
      </c>
      <c r="I740" s="8"/>
      <c r="J740" s="8"/>
      <c r="K740" s="8"/>
      <c r="L740" s="8">
        <f t="shared" ref="L740:L741" si="742">SUM(H740:K740)</f>
        <v>0</v>
      </c>
      <c r="M740" s="8"/>
      <c r="N740" s="8">
        <f>SUM(L740:M740)</f>
        <v>0</v>
      </c>
      <c r="O740" s="8">
        <v>20.8</v>
      </c>
      <c r="P740" s="8">
        <v>-20.8</v>
      </c>
      <c r="Q740" s="8">
        <f t="shared" ref="Q740:Q741" si="743">SUM(O740:P740)</f>
        <v>0</v>
      </c>
      <c r="R740" s="8"/>
      <c r="S740" s="8">
        <f t="shared" ref="S740:S741" si="744">SUM(Q740:R740)</f>
        <v>0</v>
      </c>
      <c r="T740" s="8"/>
      <c r="U740" s="8">
        <f>SUM(S740:T740)</f>
        <v>0</v>
      </c>
      <c r="V740" s="8">
        <v>20.8</v>
      </c>
      <c r="W740" s="8">
        <v>-20.8</v>
      </c>
      <c r="X740" s="8">
        <f t="shared" ref="X740:X741" si="745">SUM(V740:W740)</f>
        <v>0</v>
      </c>
      <c r="Y740" s="8"/>
      <c r="Z740" s="8">
        <f t="shared" ref="Z740:Z741" si="746">SUM(X740:Y740)</f>
        <v>0</v>
      </c>
      <c r="AA740" s="82"/>
    </row>
    <row r="741" spans="1:27" ht="31.5" hidden="1" outlineLevel="7" x14ac:dyDescent="0.2">
      <c r="A741" s="13" t="s">
        <v>381</v>
      </c>
      <c r="B741" s="13" t="s">
        <v>297</v>
      </c>
      <c r="C741" s="13" t="s">
        <v>426</v>
      </c>
      <c r="D741" s="13" t="s">
        <v>92</v>
      </c>
      <c r="E741" s="18" t="s">
        <v>93</v>
      </c>
      <c r="F741" s="8">
        <v>76.5</v>
      </c>
      <c r="G741" s="8">
        <v>20.8</v>
      </c>
      <c r="H741" s="8">
        <f t="shared" si="741"/>
        <v>97.3</v>
      </c>
      <c r="I741" s="8"/>
      <c r="J741" s="8"/>
      <c r="K741" s="8"/>
      <c r="L741" s="8">
        <f t="shared" si="742"/>
        <v>97.3</v>
      </c>
      <c r="M741" s="8"/>
      <c r="N741" s="8">
        <f>SUM(L741:M741)</f>
        <v>97.3</v>
      </c>
      <c r="O741" s="8">
        <v>76.5</v>
      </c>
      <c r="P741" s="8">
        <v>20.8</v>
      </c>
      <c r="Q741" s="8">
        <f t="shared" si="743"/>
        <v>97.3</v>
      </c>
      <c r="R741" s="8"/>
      <c r="S741" s="8">
        <f t="shared" si="744"/>
        <v>97.3</v>
      </c>
      <c r="T741" s="8"/>
      <c r="U741" s="8">
        <f>SUM(S741:T741)</f>
        <v>97.3</v>
      </c>
      <c r="V741" s="8">
        <v>76.5</v>
      </c>
      <c r="W741" s="8">
        <v>20.8</v>
      </c>
      <c r="X741" s="8">
        <f t="shared" si="745"/>
        <v>97.3</v>
      </c>
      <c r="Y741" s="8"/>
      <c r="Z741" s="8">
        <f t="shared" si="746"/>
        <v>97.3</v>
      </c>
      <c r="AA741" s="82"/>
    </row>
    <row r="742" spans="1:27" ht="15.75" hidden="1" outlineLevel="5" x14ac:dyDescent="0.2">
      <c r="A742" s="5" t="s">
        <v>381</v>
      </c>
      <c r="B742" s="5" t="s">
        <v>297</v>
      </c>
      <c r="C742" s="5" t="s">
        <v>428</v>
      </c>
      <c r="D742" s="5"/>
      <c r="E742" s="23" t="s">
        <v>429</v>
      </c>
      <c r="F742" s="4">
        <f>F743+F744</f>
        <v>100</v>
      </c>
      <c r="G742" s="4">
        <f t="shared" ref="G742:Z742" si="747">G743+G744</f>
        <v>0</v>
      </c>
      <c r="H742" s="4">
        <f t="shared" si="747"/>
        <v>100</v>
      </c>
      <c r="I742" s="4">
        <f t="shared" si="747"/>
        <v>0</v>
      </c>
      <c r="J742" s="4">
        <f t="shared" si="747"/>
        <v>0</v>
      </c>
      <c r="K742" s="4">
        <f t="shared" si="747"/>
        <v>0</v>
      </c>
      <c r="L742" s="4">
        <f t="shared" si="747"/>
        <v>100</v>
      </c>
      <c r="M742" s="4">
        <f t="shared" si="747"/>
        <v>0</v>
      </c>
      <c r="N742" s="4">
        <f t="shared" si="747"/>
        <v>100</v>
      </c>
      <c r="O742" s="4">
        <f t="shared" si="747"/>
        <v>100</v>
      </c>
      <c r="P742" s="4">
        <f t="shared" si="747"/>
        <v>0</v>
      </c>
      <c r="Q742" s="4">
        <f t="shared" si="747"/>
        <v>100</v>
      </c>
      <c r="R742" s="4">
        <f t="shared" si="747"/>
        <v>0</v>
      </c>
      <c r="S742" s="4">
        <f t="shared" si="747"/>
        <v>100</v>
      </c>
      <c r="T742" s="4">
        <f t="shared" si="747"/>
        <v>0</v>
      </c>
      <c r="U742" s="4">
        <f t="shared" si="747"/>
        <v>100</v>
      </c>
      <c r="V742" s="4">
        <f t="shared" si="747"/>
        <v>100</v>
      </c>
      <c r="W742" s="4">
        <f t="shared" si="747"/>
        <v>0</v>
      </c>
      <c r="X742" s="4">
        <f t="shared" si="747"/>
        <v>100</v>
      </c>
      <c r="Y742" s="4">
        <f t="shared" si="747"/>
        <v>0</v>
      </c>
      <c r="Z742" s="4">
        <f t="shared" si="747"/>
        <v>100</v>
      </c>
      <c r="AA742" s="82"/>
    </row>
    <row r="743" spans="1:27" ht="31.5" hidden="1" outlineLevel="7" x14ac:dyDescent="0.2">
      <c r="A743" s="13" t="s">
        <v>381</v>
      </c>
      <c r="B743" s="13" t="s">
        <v>297</v>
      </c>
      <c r="C743" s="13" t="s">
        <v>428</v>
      </c>
      <c r="D743" s="13" t="s">
        <v>11</v>
      </c>
      <c r="E743" s="18" t="s">
        <v>12</v>
      </c>
      <c r="F743" s="8">
        <v>25</v>
      </c>
      <c r="G743" s="8"/>
      <c r="H743" s="8">
        <f t="shared" ref="H743:H744" si="748">SUM(F743:G743)</f>
        <v>25</v>
      </c>
      <c r="I743" s="8"/>
      <c r="J743" s="8"/>
      <c r="K743" s="8"/>
      <c r="L743" s="8">
        <f t="shared" ref="L743:L744" si="749">SUM(H743:K743)</f>
        <v>25</v>
      </c>
      <c r="M743" s="8"/>
      <c r="N743" s="8">
        <f>SUM(L743:M743)</f>
        <v>25</v>
      </c>
      <c r="O743" s="8">
        <v>25</v>
      </c>
      <c r="P743" s="8"/>
      <c r="Q743" s="8">
        <f t="shared" ref="Q743:Q744" si="750">SUM(O743:P743)</f>
        <v>25</v>
      </c>
      <c r="R743" s="8"/>
      <c r="S743" s="8">
        <f t="shared" ref="S743:S744" si="751">SUM(Q743:R743)</f>
        <v>25</v>
      </c>
      <c r="T743" s="8"/>
      <c r="U743" s="8">
        <f>SUM(S743:T743)</f>
        <v>25</v>
      </c>
      <c r="V743" s="8">
        <v>25</v>
      </c>
      <c r="W743" s="8"/>
      <c r="X743" s="8">
        <f t="shared" ref="X743:X744" si="752">SUM(V743:W743)</f>
        <v>25</v>
      </c>
      <c r="Y743" s="8"/>
      <c r="Z743" s="8">
        <f t="shared" ref="Z743:Z744" si="753">SUM(X743:Y743)</f>
        <v>25</v>
      </c>
      <c r="AA743" s="82"/>
    </row>
    <row r="744" spans="1:27" ht="15.75" hidden="1" outlineLevel="7" x14ac:dyDescent="0.2">
      <c r="A744" s="13" t="s">
        <v>381</v>
      </c>
      <c r="B744" s="13" t="s">
        <v>297</v>
      </c>
      <c r="C744" s="13" t="s">
        <v>428</v>
      </c>
      <c r="D744" s="13" t="s">
        <v>33</v>
      </c>
      <c r="E744" s="18" t="s">
        <v>34</v>
      </c>
      <c r="F744" s="8">
        <v>75</v>
      </c>
      <c r="G744" s="8"/>
      <c r="H744" s="8">
        <f t="shared" si="748"/>
        <v>75</v>
      </c>
      <c r="I744" s="8"/>
      <c r="J744" s="8"/>
      <c r="K744" s="8"/>
      <c r="L744" s="8">
        <f t="shared" si="749"/>
        <v>75</v>
      </c>
      <c r="M744" s="8"/>
      <c r="N744" s="8">
        <f>SUM(L744:M744)</f>
        <v>75</v>
      </c>
      <c r="O744" s="8">
        <v>75</v>
      </c>
      <c r="P744" s="8"/>
      <c r="Q744" s="8">
        <f t="shared" si="750"/>
        <v>75</v>
      </c>
      <c r="R744" s="8"/>
      <c r="S744" s="8">
        <f t="shared" si="751"/>
        <v>75</v>
      </c>
      <c r="T744" s="8"/>
      <c r="U744" s="8">
        <f>SUM(S744:T744)</f>
        <v>75</v>
      </c>
      <c r="V744" s="8">
        <v>75</v>
      </c>
      <c r="W744" s="8"/>
      <c r="X744" s="8">
        <f t="shared" si="752"/>
        <v>75</v>
      </c>
      <c r="Y744" s="8"/>
      <c r="Z744" s="8">
        <f t="shared" si="753"/>
        <v>75</v>
      </c>
      <c r="AA744" s="82"/>
    </row>
    <row r="745" spans="1:27" ht="31.5" outlineLevel="3" x14ac:dyDescent="0.2">
      <c r="A745" s="5" t="s">
        <v>381</v>
      </c>
      <c r="B745" s="5" t="s">
        <v>297</v>
      </c>
      <c r="C745" s="5" t="s">
        <v>394</v>
      </c>
      <c r="D745" s="5"/>
      <c r="E745" s="23" t="s">
        <v>395</v>
      </c>
      <c r="F745" s="4">
        <f>F746+F752</f>
        <v>23792.2</v>
      </c>
      <c r="G745" s="4">
        <f t="shared" ref="G745:Z745" si="754">G746+G752</f>
        <v>0</v>
      </c>
      <c r="H745" s="4">
        <f t="shared" si="754"/>
        <v>23792.2</v>
      </c>
      <c r="I745" s="4">
        <f t="shared" si="754"/>
        <v>0</v>
      </c>
      <c r="J745" s="4">
        <f t="shared" si="754"/>
        <v>0</v>
      </c>
      <c r="K745" s="4">
        <f t="shared" si="754"/>
        <v>0</v>
      </c>
      <c r="L745" s="4">
        <f t="shared" si="754"/>
        <v>23792.2</v>
      </c>
      <c r="M745" s="4">
        <f t="shared" si="754"/>
        <v>-15.6</v>
      </c>
      <c r="N745" s="4">
        <f t="shared" si="754"/>
        <v>23776.600000000002</v>
      </c>
      <c r="O745" s="4">
        <f t="shared" si="754"/>
        <v>21836.3</v>
      </c>
      <c r="P745" s="4">
        <f t="shared" si="754"/>
        <v>0</v>
      </c>
      <c r="Q745" s="4">
        <f t="shared" si="754"/>
        <v>21836.3</v>
      </c>
      <c r="R745" s="4">
        <f t="shared" si="754"/>
        <v>0</v>
      </c>
      <c r="S745" s="4">
        <f t="shared" si="754"/>
        <v>21836.3</v>
      </c>
      <c r="T745" s="4">
        <f t="shared" si="754"/>
        <v>0</v>
      </c>
      <c r="U745" s="4">
        <f t="shared" si="754"/>
        <v>21836.3</v>
      </c>
      <c r="V745" s="4">
        <f t="shared" si="754"/>
        <v>21341.599999999999</v>
      </c>
      <c r="W745" s="4">
        <f t="shared" si="754"/>
        <v>0</v>
      </c>
      <c r="X745" s="4">
        <f t="shared" si="754"/>
        <v>21341.599999999999</v>
      </c>
      <c r="Y745" s="4">
        <f t="shared" si="754"/>
        <v>0</v>
      </c>
      <c r="Z745" s="4">
        <f t="shared" si="754"/>
        <v>21341.599999999999</v>
      </c>
      <c r="AA745" s="82"/>
    </row>
    <row r="746" spans="1:27" ht="31.5" outlineLevel="4" x14ac:dyDescent="0.2">
      <c r="A746" s="5" t="s">
        <v>381</v>
      </c>
      <c r="B746" s="5" t="s">
        <v>297</v>
      </c>
      <c r="C746" s="5" t="s">
        <v>396</v>
      </c>
      <c r="D746" s="5"/>
      <c r="E746" s="23" t="s">
        <v>57</v>
      </c>
      <c r="F746" s="4">
        <f>F747+F750</f>
        <v>23559.9</v>
      </c>
      <c r="G746" s="4">
        <f t="shared" ref="G746:Z746" si="755">G747+G750</f>
        <v>0</v>
      </c>
      <c r="H746" s="4">
        <f t="shared" si="755"/>
        <v>23559.9</v>
      </c>
      <c r="I746" s="4">
        <f t="shared" si="755"/>
        <v>0</v>
      </c>
      <c r="J746" s="4">
        <f t="shared" si="755"/>
        <v>0</v>
      </c>
      <c r="K746" s="4">
        <f t="shared" si="755"/>
        <v>0</v>
      </c>
      <c r="L746" s="4">
        <f t="shared" si="755"/>
        <v>23559.9</v>
      </c>
      <c r="M746" s="4">
        <f t="shared" si="755"/>
        <v>-15.6</v>
      </c>
      <c r="N746" s="4">
        <f t="shared" si="755"/>
        <v>23544.300000000003</v>
      </c>
      <c r="O746" s="4">
        <f t="shared" si="755"/>
        <v>21604</v>
      </c>
      <c r="P746" s="4">
        <f t="shared" si="755"/>
        <v>0</v>
      </c>
      <c r="Q746" s="4">
        <f t="shared" si="755"/>
        <v>21604</v>
      </c>
      <c r="R746" s="4">
        <f t="shared" si="755"/>
        <v>0</v>
      </c>
      <c r="S746" s="4">
        <f t="shared" si="755"/>
        <v>21604</v>
      </c>
      <c r="T746" s="4">
        <f t="shared" si="755"/>
        <v>0</v>
      </c>
      <c r="U746" s="4">
        <f t="shared" si="755"/>
        <v>21604</v>
      </c>
      <c r="V746" s="4">
        <f t="shared" si="755"/>
        <v>21109.3</v>
      </c>
      <c r="W746" s="4">
        <f t="shared" si="755"/>
        <v>0</v>
      </c>
      <c r="X746" s="4">
        <f t="shared" si="755"/>
        <v>21109.3</v>
      </c>
      <c r="Y746" s="4">
        <f t="shared" si="755"/>
        <v>0</v>
      </c>
      <c r="Z746" s="4">
        <f t="shared" si="755"/>
        <v>21109.3</v>
      </c>
      <c r="AA746" s="82"/>
    </row>
    <row r="747" spans="1:27" ht="15.75" outlineLevel="5" collapsed="1" x14ac:dyDescent="0.2">
      <c r="A747" s="5" t="s">
        <v>381</v>
      </c>
      <c r="B747" s="5" t="s">
        <v>297</v>
      </c>
      <c r="C747" s="5" t="s">
        <v>430</v>
      </c>
      <c r="D747" s="5"/>
      <c r="E747" s="23" t="s">
        <v>59</v>
      </c>
      <c r="F747" s="4">
        <f>F748+F749</f>
        <v>10686.3</v>
      </c>
      <c r="G747" s="4">
        <f t="shared" ref="G747:Z747" si="756">G748+G749</f>
        <v>0</v>
      </c>
      <c r="H747" s="4">
        <f t="shared" si="756"/>
        <v>10686.3</v>
      </c>
      <c r="I747" s="4">
        <f t="shared" si="756"/>
        <v>0</v>
      </c>
      <c r="J747" s="4">
        <f t="shared" si="756"/>
        <v>0</v>
      </c>
      <c r="K747" s="4">
        <f t="shared" si="756"/>
        <v>0</v>
      </c>
      <c r="L747" s="4">
        <f t="shared" si="756"/>
        <v>10686.3</v>
      </c>
      <c r="M747" s="4">
        <f t="shared" si="756"/>
        <v>-15.6</v>
      </c>
      <c r="N747" s="4">
        <f t="shared" si="756"/>
        <v>10670.7</v>
      </c>
      <c r="O747" s="4">
        <f t="shared" si="756"/>
        <v>10004</v>
      </c>
      <c r="P747" s="4">
        <f t="shared" si="756"/>
        <v>0</v>
      </c>
      <c r="Q747" s="4">
        <f t="shared" si="756"/>
        <v>10004</v>
      </c>
      <c r="R747" s="4">
        <f t="shared" si="756"/>
        <v>0</v>
      </c>
      <c r="S747" s="4">
        <f t="shared" si="756"/>
        <v>10004</v>
      </c>
      <c r="T747" s="4">
        <f t="shared" si="756"/>
        <v>0</v>
      </c>
      <c r="U747" s="4">
        <f t="shared" si="756"/>
        <v>10004</v>
      </c>
      <c r="V747" s="4">
        <f t="shared" si="756"/>
        <v>9509.2999999999993</v>
      </c>
      <c r="W747" s="4">
        <f t="shared" si="756"/>
        <v>0</v>
      </c>
      <c r="X747" s="4">
        <f t="shared" si="756"/>
        <v>9509.2999999999993</v>
      </c>
      <c r="Y747" s="4">
        <f t="shared" si="756"/>
        <v>0</v>
      </c>
      <c r="Z747" s="4">
        <f t="shared" si="756"/>
        <v>9509.2999999999993</v>
      </c>
      <c r="AA747" s="82"/>
    </row>
    <row r="748" spans="1:27" ht="63" hidden="1" outlineLevel="7" x14ac:dyDescent="0.2">
      <c r="A748" s="13" t="s">
        <v>381</v>
      </c>
      <c r="B748" s="13" t="s">
        <v>297</v>
      </c>
      <c r="C748" s="13" t="s">
        <v>430</v>
      </c>
      <c r="D748" s="13" t="s">
        <v>8</v>
      </c>
      <c r="E748" s="18" t="s">
        <v>9</v>
      </c>
      <c r="F748" s="8">
        <v>10587</v>
      </c>
      <c r="G748" s="8"/>
      <c r="H748" s="8">
        <f t="shared" ref="H748:H749" si="757">SUM(F748:G748)</f>
        <v>10587</v>
      </c>
      <c r="I748" s="8"/>
      <c r="J748" s="8"/>
      <c r="K748" s="8"/>
      <c r="L748" s="8">
        <f t="shared" ref="L748:L749" si="758">SUM(H748:K748)</f>
        <v>10587</v>
      </c>
      <c r="M748" s="8"/>
      <c r="N748" s="8">
        <f>SUM(L748:M748)</f>
        <v>10587</v>
      </c>
      <c r="O748" s="8">
        <v>9904.7000000000007</v>
      </c>
      <c r="P748" s="8"/>
      <c r="Q748" s="8">
        <f t="shared" ref="Q748:Q749" si="759">SUM(O748:P748)</f>
        <v>9904.7000000000007</v>
      </c>
      <c r="R748" s="8"/>
      <c r="S748" s="8">
        <f t="shared" ref="S748:S749" si="760">SUM(Q748:R748)</f>
        <v>9904.7000000000007</v>
      </c>
      <c r="T748" s="8"/>
      <c r="U748" s="8">
        <f>SUM(S748:T748)</f>
        <v>9904.7000000000007</v>
      </c>
      <c r="V748" s="8">
        <v>9410</v>
      </c>
      <c r="W748" s="8"/>
      <c r="X748" s="8">
        <f t="shared" ref="X748:X749" si="761">SUM(V748:W748)</f>
        <v>9410</v>
      </c>
      <c r="Y748" s="8"/>
      <c r="Z748" s="8">
        <f t="shared" ref="Z748:Z749" si="762">SUM(X748:Y748)</f>
        <v>9410</v>
      </c>
      <c r="AA748" s="82"/>
    </row>
    <row r="749" spans="1:27" ht="31.5" outlineLevel="7" x14ac:dyDescent="0.2">
      <c r="A749" s="13" t="s">
        <v>381</v>
      </c>
      <c r="B749" s="13" t="s">
        <v>297</v>
      </c>
      <c r="C749" s="13" t="s">
        <v>430</v>
      </c>
      <c r="D749" s="13" t="s">
        <v>11</v>
      </c>
      <c r="E749" s="18" t="s">
        <v>12</v>
      </c>
      <c r="F749" s="8">
        <v>99.3</v>
      </c>
      <c r="G749" s="8"/>
      <c r="H749" s="8">
        <f t="shared" si="757"/>
        <v>99.3</v>
      </c>
      <c r="I749" s="8"/>
      <c r="J749" s="8"/>
      <c r="K749" s="8"/>
      <c r="L749" s="8">
        <f t="shared" si="758"/>
        <v>99.3</v>
      </c>
      <c r="M749" s="8">
        <v>-15.6</v>
      </c>
      <c r="N749" s="8">
        <f>SUM(L749:M749)</f>
        <v>83.7</v>
      </c>
      <c r="O749" s="8">
        <v>99.3</v>
      </c>
      <c r="P749" s="8"/>
      <c r="Q749" s="8">
        <f t="shared" si="759"/>
        <v>99.3</v>
      </c>
      <c r="R749" s="8"/>
      <c r="S749" s="8">
        <f t="shared" si="760"/>
        <v>99.3</v>
      </c>
      <c r="T749" s="8"/>
      <c r="U749" s="8">
        <f>SUM(S749:T749)</f>
        <v>99.3</v>
      </c>
      <c r="V749" s="8">
        <v>99.3</v>
      </c>
      <c r="W749" s="8"/>
      <c r="X749" s="8">
        <f t="shared" si="761"/>
        <v>99.3</v>
      </c>
      <c r="Y749" s="8"/>
      <c r="Z749" s="8">
        <f t="shared" si="762"/>
        <v>99.3</v>
      </c>
      <c r="AA749" s="82"/>
    </row>
    <row r="750" spans="1:27" ht="15.75" hidden="1" outlineLevel="5" x14ac:dyDescent="0.2">
      <c r="A750" s="5" t="s">
        <v>381</v>
      </c>
      <c r="B750" s="5" t="s">
        <v>297</v>
      </c>
      <c r="C750" s="5" t="s">
        <v>431</v>
      </c>
      <c r="D750" s="5"/>
      <c r="E750" s="23" t="s">
        <v>296</v>
      </c>
      <c r="F750" s="4">
        <f>F751</f>
        <v>12873.6</v>
      </c>
      <c r="G750" s="4">
        <f t="shared" ref="G750:Z750" si="763">G751</f>
        <v>0</v>
      </c>
      <c r="H750" s="4">
        <f t="shared" si="763"/>
        <v>12873.6</v>
      </c>
      <c r="I750" s="4">
        <f t="shared" si="763"/>
        <v>0</v>
      </c>
      <c r="J750" s="4">
        <f t="shared" si="763"/>
        <v>0</v>
      </c>
      <c r="K750" s="4">
        <f t="shared" si="763"/>
        <v>0</v>
      </c>
      <c r="L750" s="4">
        <f t="shared" si="763"/>
        <v>12873.6</v>
      </c>
      <c r="M750" s="4">
        <f t="shared" si="763"/>
        <v>0</v>
      </c>
      <c r="N750" s="4">
        <f t="shared" si="763"/>
        <v>12873.6</v>
      </c>
      <c r="O750" s="4">
        <f t="shared" si="763"/>
        <v>11600</v>
      </c>
      <c r="P750" s="4">
        <f t="shared" si="763"/>
        <v>0</v>
      </c>
      <c r="Q750" s="4">
        <f t="shared" si="763"/>
        <v>11600</v>
      </c>
      <c r="R750" s="4">
        <f t="shared" si="763"/>
        <v>0</v>
      </c>
      <c r="S750" s="4">
        <f t="shared" si="763"/>
        <v>11600</v>
      </c>
      <c r="T750" s="4">
        <f t="shared" si="763"/>
        <v>0</v>
      </c>
      <c r="U750" s="4">
        <f t="shared" si="763"/>
        <v>11600</v>
      </c>
      <c r="V750" s="4">
        <f t="shared" si="763"/>
        <v>11600</v>
      </c>
      <c r="W750" s="4">
        <f t="shared" si="763"/>
        <v>0</v>
      </c>
      <c r="X750" s="4">
        <f t="shared" si="763"/>
        <v>11600</v>
      </c>
      <c r="Y750" s="4">
        <f t="shared" si="763"/>
        <v>0</v>
      </c>
      <c r="Z750" s="4">
        <f t="shared" si="763"/>
        <v>11600</v>
      </c>
      <c r="AA750" s="82"/>
    </row>
    <row r="751" spans="1:27" ht="31.5" hidden="1" outlineLevel="7" x14ac:dyDescent="0.2">
      <c r="A751" s="13" t="s">
        <v>381</v>
      </c>
      <c r="B751" s="13" t="s">
        <v>297</v>
      </c>
      <c r="C751" s="13" t="s">
        <v>431</v>
      </c>
      <c r="D751" s="13" t="s">
        <v>92</v>
      </c>
      <c r="E751" s="18" t="s">
        <v>93</v>
      </c>
      <c r="F751" s="8">
        <v>12873.6</v>
      </c>
      <c r="G751" s="8"/>
      <c r="H751" s="8">
        <f t="shared" ref="H751" si="764">SUM(F751:G751)</f>
        <v>12873.6</v>
      </c>
      <c r="I751" s="8"/>
      <c r="J751" s="8"/>
      <c r="K751" s="8"/>
      <c r="L751" s="8">
        <f t="shared" ref="L751" si="765">SUM(H751:K751)</f>
        <v>12873.6</v>
      </c>
      <c r="M751" s="8"/>
      <c r="N751" s="8">
        <f>SUM(L751:M751)</f>
        <v>12873.6</v>
      </c>
      <c r="O751" s="8">
        <v>11600</v>
      </c>
      <c r="P751" s="8"/>
      <c r="Q751" s="8">
        <f t="shared" ref="Q751" si="766">SUM(O751:P751)</f>
        <v>11600</v>
      </c>
      <c r="R751" s="8"/>
      <c r="S751" s="8">
        <f t="shared" ref="S751" si="767">SUM(Q751:R751)</f>
        <v>11600</v>
      </c>
      <c r="T751" s="8"/>
      <c r="U751" s="8">
        <f>SUM(S751:T751)</f>
        <v>11600</v>
      </c>
      <c r="V751" s="8">
        <v>11600</v>
      </c>
      <c r="W751" s="8"/>
      <c r="X751" s="8">
        <f t="shared" ref="X751" si="768">SUM(V751:W751)</f>
        <v>11600</v>
      </c>
      <c r="Y751" s="8"/>
      <c r="Z751" s="8">
        <f t="shared" ref="Z751" si="769">SUM(X751:Y751)</f>
        <v>11600</v>
      </c>
      <c r="AA751" s="82"/>
    </row>
    <row r="752" spans="1:27" ht="31.5" hidden="1" outlineLevel="4" x14ac:dyDescent="0.2">
      <c r="A752" s="5" t="s">
        <v>381</v>
      </c>
      <c r="B752" s="5" t="s">
        <v>297</v>
      </c>
      <c r="C752" s="5" t="s">
        <v>399</v>
      </c>
      <c r="D752" s="5"/>
      <c r="E752" s="23" t="s">
        <v>400</v>
      </c>
      <c r="F752" s="4">
        <f>F753</f>
        <v>232.3</v>
      </c>
      <c r="G752" s="4">
        <f t="shared" ref="G752:Z752" si="770">G753</f>
        <v>0</v>
      </c>
      <c r="H752" s="4">
        <f t="shared" si="770"/>
        <v>232.3</v>
      </c>
      <c r="I752" s="4">
        <f t="shared" si="770"/>
        <v>0</v>
      </c>
      <c r="J752" s="4">
        <f t="shared" si="770"/>
        <v>0</v>
      </c>
      <c r="K752" s="4">
        <f t="shared" si="770"/>
        <v>0</v>
      </c>
      <c r="L752" s="4">
        <f t="shared" si="770"/>
        <v>232.3</v>
      </c>
      <c r="M752" s="4">
        <f t="shared" si="770"/>
        <v>0</v>
      </c>
      <c r="N752" s="4">
        <f t="shared" si="770"/>
        <v>232.3</v>
      </c>
      <c r="O752" s="4">
        <f t="shared" si="770"/>
        <v>232.3</v>
      </c>
      <c r="P752" s="4">
        <f t="shared" si="770"/>
        <v>0</v>
      </c>
      <c r="Q752" s="4">
        <f t="shared" si="770"/>
        <v>232.3</v>
      </c>
      <c r="R752" s="4">
        <f t="shared" si="770"/>
        <v>0</v>
      </c>
      <c r="S752" s="4">
        <f t="shared" si="770"/>
        <v>232.3</v>
      </c>
      <c r="T752" s="4">
        <f t="shared" si="770"/>
        <v>0</v>
      </c>
      <c r="U752" s="4">
        <f t="shared" si="770"/>
        <v>232.3</v>
      </c>
      <c r="V752" s="4">
        <f t="shared" si="770"/>
        <v>232.3</v>
      </c>
      <c r="W752" s="4">
        <f t="shared" si="770"/>
        <v>0</v>
      </c>
      <c r="X752" s="4">
        <f t="shared" si="770"/>
        <v>232.3</v>
      </c>
      <c r="Y752" s="4">
        <f t="shared" si="770"/>
        <v>0</v>
      </c>
      <c r="Z752" s="4">
        <f t="shared" si="770"/>
        <v>232.3</v>
      </c>
      <c r="AA752" s="82"/>
    </row>
    <row r="753" spans="1:27" s="107" customFormat="1" ht="31.5" hidden="1" outlineLevel="5" x14ac:dyDescent="0.2">
      <c r="A753" s="47" t="s">
        <v>381</v>
      </c>
      <c r="B753" s="47" t="s">
        <v>297</v>
      </c>
      <c r="C753" s="47" t="s">
        <v>403</v>
      </c>
      <c r="D753" s="47"/>
      <c r="E753" s="45" t="s">
        <v>404</v>
      </c>
      <c r="F753" s="20">
        <f>F754+F755</f>
        <v>232.3</v>
      </c>
      <c r="G753" s="20">
        <f t="shared" ref="G753:Z753" si="771">G754+G755</f>
        <v>0</v>
      </c>
      <c r="H753" s="20">
        <f t="shared" si="771"/>
        <v>232.3</v>
      </c>
      <c r="I753" s="20">
        <f t="shared" si="771"/>
        <v>0</v>
      </c>
      <c r="J753" s="20">
        <f t="shared" si="771"/>
        <v>0</v>
      </c>
      <c r="K753" s="20">
        <f t="shared" si="771"/>
        <v>0</v>
      </c>
      <c r="L753" s="20">
        <f t="shared" si="771"/>
        <v>232.3</v>
      </c>
      <c r="M753" s="20">
        <f t="shared" si="771"/>
        <v>0</v>
      </c>
      <c r="N753" s="20">
        <f t="shared" si="771"/>
        <v>232.3</v>
      </c>
      <c r="O753" s="20">
        <f t="shared" si="771"/>
        <v>232.3</v>
      </c>
      <c r="P753" s="20">
        <f t="shared" si="771"/>
        <v>0</v>
      </c>
      <c r="Q753" s="20">
        <f t="shared" si="771"/>
        <v>232.3</v>
      </c>
      <c r="R753" s="20">
        <f t="shared" si="771"/>
        <v>0</v>
      </c>
      <c r="S753" s="20">
        <f t="shared" si="771"/>
        <v>232.3</v>
      </c>
      <c r="T753" s="20">
        <f t="shared" si="771"/>
        <v>0</v>
      </c>
      <c r="U753" s="20">
        <f t="shared" si="771"/>
        <v>232.3</v>
      </c>
      <c r="V753" s="20">
        <f t="shared" si="771"/>
        <v>232.3</v>
      </c>
      <c r="W753" s="20">
        <f t="shared" si="771"/>
        <v>0</v>
      </c>
      <c r="X753" s="20">
        <f t="shared" si="771"/>
        <v>232.3</v>
      </c>
      <c r="Y753" s="20">
        <f t="shared" si="771"/>
        <v>0</v>
      </c>
      <c r="Z753" s="20">
        <f t="shared" si="771"/>
        <v>232.3</v>
      </c>
      <c r="AA753" s="82"/>
    </row>
    <row r="754" spans="1:27" s="107" customFormat="1" ht="31.5" hidden="1" outlineLevel="7" x14ac:dyDescent="0.2">
      <c r="A754" s="46" t="s">
        <v>381</v>
      </c>
      <c r="B754" s="46" t="s">
        <v>297</v>
      </c>
      <c r="C754" s="46" t="s">
        <v>403</v>
      </c>
      <c r="D754" s="46" t="s">
        <v>11</v>
      </c>
      <c r="E754" s="50" t="s">
        <v>12</v>
      </c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82"/>
    </row>
    <row r="755" spans="1:27" s="107" customFormat="1" ht="31.5" hidden="1" outlineLevel="7" x14ac:dyDescent="0.2">
      <c r="A755" s="46" t="s">
        <v>381</v>
      </c>
      <c r="B755" s="46" t="s">
        <v>297</v>
      </c>
      <c r="C755" s="46" t="s">
        <v>403</v>
      </c>
      <c r="D755" s="46" t="s">
        <v>92</v>
      </c>
      <c r="E755" s="50" t="s">
        <v>93</v>
      </c>
      <c r="F755" s="7">
        <v>232.3</v>
      </c>
      <c r="G755" s="8"/>
      <c r="H755" s="7">
        <f t="shared" ref="H755" si="772">SUM(F755:G755)</f>
        <v>232.3</v>
      </c>
      <c r="I755" s="8"/>
      <c r="J755" s="8"/>
      <c r="K755" s="8"/>
      <c r="L755" s="7">
        <f t="shared" ref="L755" si="773">SUM(H755:K755)</f>
        <v>232.3</v>
      </c>
      <c r="M755" s="8"/>
      <c r="N755" s="7">
        <f>SUM(L755:M755)</f>
        <v>232.3</v>
      </c>
      <c r="O755" s="7">
        <v>232.3</v>
      </c>
      <c r="P755" s="7"/>
      <c r="Q755" s="7">
        <f t="shared" ref="Q755" si="774">SUM(O755:P755)</f>
        <v>232.3</v>
      </c>
      <c r="R755" s="8"/>
      <c r="S755" s="7">
        <f t="shared" ref="S755" si="775">SUM(Q755:R755)</f>
        <v>232.3</v>
      </c>
      <c r="T755" s="8"/>
      <c r="U755" s="7">
        <f>SUM(S755:T755)</f>
        <v>232.3</v>
      </c>
      <c r="V755" s="7">
        <v>232.3</v>
      </c>
      <c r="W755" s="7"/>
      <c r="X755" s="7">
        <f t="shared" ref="X755" si="776">SUM(V755:W755)</f>
        <v>232.3</v>
      </c>
      <c r="Y755" s="8"/>
      <c r="Z755" s="7">
        <f t="shared" ref="Z755" si="777">SUM(X755:Y755)</f>
        <v>232.3</v>
      </c>
      <c r="AA755" s="82"/>
    </row>
    <row r="756" spans="1:27" ht="47.25" hidden="1" outlineLevel="2" x14ac:dyDescent="0.2">
      <c r="A756" s="5" t="s">
        <v>381</v>
      </c>
      <c r="B756" s="5" t="s">
        <v>297</v>
      </c>
      <c r="C756" s="5" t="s">
        <v>76</v>
      </c>
      <c r="D756" s="5"/>
      <c r="E756" s="23" t="s">
        <v>77</v>
      </c>
      <c r="F756" s="4">
        <f>F757</f>
        <v>95</v>
      </c>
      <c r="G756" s="4">
        <f t="shared" ref="G756:W756" si="778">G757</f>
        <v>0</v>
      </c>
      <c r="H756" s="4">
        <f t="shared" si="778"/>
        <v>95</v>
      </c>
      <c r="I756" s="4">
        <f t="shared" si="778"/>
        <v>0</v>
      </c>
      <c r="J756" s="4">
        <f t="shared" si="778"/>
        <v>0</v>
      </c>
      <c r="K756" s="4">
        <f t="shared" si="778"/>
        <v>0</v>
      </c>
      <c r="L756" s="4">
        <f t="shared" si="778"/>
        <v>95</v>
      </c>
      <c r="M756" s="4">
        <f t="shared" si="778"/>
        <v>0</v>
      </c>
      <c r="N756" s="4">
        <f t="shared" si="778"/>
        <v>95</v>
      </c>
      <c r="O756" s="4">
        <f t="shared" si="778"/>
        <v>0</v>
      </c>
      <c r="P756" s="4">
        <f t="shared" si="778"/>
        <v>0</v>
      </c>
      <c r="Q756" s="4"/>
      <c r="R756" s="4">
        <f t="shared" ref="R756:U756" si="779">R757</f>
        <v>0</v>
      </c>
      <c r="S756" s="4">
        <f t="shared" si="779"/>
        <v>0</v>
      </c>
      <c r="T756" s="4">
        <f t="shared" si="779"/>
        <v>0</v>
      </c>
      <c r="U756" s="4">
        <f t="shared" si="779"/>
        <v>0</v>
      </c>
      <c r="V756" s="4">
        <f t="shared" si="778"/>
        <v>0</v>
      </c>
      <c r="W756" s="4">
        <f t="shared" si="778"/>
        <v>0</v>
      </c>
      <c r="X756" s="4"/>
      <c r="Y756" s="4">
        <f t="shared" ref="Y756:Z756" si="780">Y757</f>
        <v>0</v>
      </c>
      <c r="Z756" s="4">
        <f t="shared" si="780"/>
        <v>0</v>
      </c>
      <c r="AA756" s="82"/>
    </row>
    <row r="757" spans="1:27" ht="31.5" hidden="1" outlineLevel="3" x14ac:dyDescent="0.2">
      <c r="A757" s="5" t="s">
        <v>381</v>
      </c>
      <c r="B757" s="5" t="s">
        <v>297</v>
      </c>
      <c r="C757" s="5" t="s">
        <v>78</v>
      </c>
      <c r="D757" s="5"/>
      <c r="E757" s="23" t="s">
        <v>79</v>
      </c>
      <c r="F757" s="4">
        <f>F758+F761</f>
        <v>95</v>
      </c>
      <c r="G757" s="4">
        <f t="shared" ref="G757:N757" si="781">G758+G761</f>
        <v>0</v>
      </c>
      <c r="H757" s="4">
        <f t="shared" si="781"/>
        <v>95</v>
      </c>
      <c r="I757" s="4">
        <f t="shared" si="781"/>
        <v>0</v>
      </c>
      <c r="J757" s="4">
        <f t="shared" si="781"/>
        <v>0</v>
      </c>
      <c r="K757" s="4">
        <f t="shared" si="781"/>
        <v>0</v>
      </c>
      <c r="L757" s="4">
        <f t="shared" si="781"/>
        <v>95</v>
      </c>
      <c r="M757" s="4">
        <f t="shared" si="781"/>
        <v>0</v>
      </c>
      <c r="N757" s="4">
        <f t="shared" si="781"/>
        <v>95</v>
      </c>
      <c r="O757" s="4">
        <f>O758+O761</f>
        <v>0</v>
      </c>
      <c r="P757" s="4">
        <f t="shared" ref="P757" si="782">P758+P761</f>
        <v>0</v>
      </c>
      <c r="Q757" s="4"/>
      <c r="R757" s="4">
        <f t="shared" ref="R757:U757" si="783">R758+R761</f>
        <v>0</v>
      </c>
      <c r="S757" s="4">
        <f t="shared" si="783"/>
        <v>0</v>
      </c>
      <c r="T757" s="4">
        <f t="shared" si="783"/>
        <v>0</v>
      </c>
      <c r="U757" s="4">
        <f t="shared" si="783"/>
        <v>0</v>
      </c>
      <c r="V757" s="4">
        <f>V758+V761</f>
        <v>0</v>
      </c>
      <c r="W757" s="4">
        <f t="shared" ref="W757" si="784">W758+W761</f>
        <v>0</v>
      </c>
      <c r="X757" s="4"/>
      <c r="Y757" s="4">
        <f t="shared" ref="Y757:Z757" si="785">Y758+Y761</f>
        <v>0</v>
      </c>
      <c r="Z757" s="4">
        <f t="shared" si="785"/>
        <v>0</v>
      </c>
      <c r="AA757" s="82"/>
    </row>
    <row r="758" spans="1:27" ht="31.5" hidden="1" outlineLevel="4" x14ac:dyDescent="0.2">
      <c r="A758" s="5" t="s">
        <v>381</v>
      </c>
      <c r="B758" s="5" t="s">
        <v>297</v>
      </c>
      <c r="C758" s="5" t="s">
        <v>147</v>
      </c>
      <c r="D758" s="5"/>
      <c r="E758" s="23" t="s">
        <v>148</v>
      </c>
      <c r="F758" s="4">
        <f>F759</f>
        <v>65</v>
      </c>
      <c r="G758" s="4">
        <f t="shared" ref="G758:V759" si="786">G759</f>
        <v>0</v>
      </c>
      <c r="H758" s="4">
        <f t="shared" si="786"/>
        <v>65</v>
      </c>
      <c r="I758" s="4">
        <f t="shared" si="786"/>
        <v>0</v>
      </c>
      <c r="J758" s="4">
        <f t="shared" si="786"/>
        <v>0</v>
      </c>
      <c r="K758" s="4">
        <f t="shared" si="786"/>
        <v>0</v>
      </c>
      <c r="L758" s="4">
        <f t="shared" si="786"/>
        <v>65</v>
      </c>
      <c r="M758" s="4">
        <f t="shared" si="786"/>
        <v>0</v>
      </c>
      <c r="N758" s="4">
        <f t="shared" si="786"/>
        <v>65</v>
      </c>
      <c r="O758" s="4">
        <f t="shared" si="786"/>
        <v>0</v>
      </c>
      <c r="P758" s="4">
        <f t="shared" si="786"/>
        <v>0</v>
      </c>
      <c r="Q758" s="4"/>
      <c r="R758" s="4">
        <f t="shared" ref="R758:U759" si="787">R759</f>
        <v>0</v>
      </c>
      <c r="S758" s="4">
        <f t="shared" si="787"/>
        <v>0</v>
      </c>
      <c r="T758" s="4">
        <f t="shared" si="787"/>
        <v>0</v>
      </c>
      <c r="U758" s="4">
        <f t="shared" si="787"/>
        <v>0</v>
      </c>
      <c r="V758" s="4">
        <f t="shared" si="786"/>
        <v>0</v>
      </c>
      <c r="W758" s="4">
        <f t="shared" ref="W758:W759" si="788">W759</f>
        <v>0</v>
      </c>
      <c r="X758" s="4"/>
      <c r="Y758" s="4">
        <f t="shared" ref="Y758:Z759" si="789">Y759</f>
        <v>0</v>
      </c>
      <c r="Z758" s="4">
        <f t="shared" si="789"/>
        <v>0</v>
      </c>
      <c r="AA758" s="82"/>
    </row>
    <row r="759" spans="1:27" ht="15.75" hidden="1" outlineLevel="5" x14ac:dyDescent="0.2">
      <c r="A759" s="5" t="s">
        <v>381</v>
      </c>
      <c r="B759" s="5" t="s">
        <v>297</v>
      </c>
      <c r="C759" s="5" t="s">
        <v>432</v>
      </c>
      <c r="D759" s="5"/>
      <c r="E759" s="23" t="s">
        <v>433</v>
      </c>
      <c r="F759" s="4">
        <f>F760</f>
        <v>65</v>
      </c>
      <c r="G759" s="4">
        <f t="shared" si="786"/>
        <v>0</v>
      </c>
      <c r="H759" s="4">
        <f t="shared" si="786"/>
        <v>65</v>
      </c>
      <c r="I759" s="4">
        <f t="shared" si="786"/>
        <v>0</v>
      </c>
      <c r="J759" s="4">
        <f t="shared" si="786"/>
        <v>0</v>
      </c>
      <c r="K759" s="4">
        <f t="shared" si="786"/>
        <v>0</v>
      </c>
      <c r="L759" s="4">
        <f t="shared" si="786"/>
        <v>65</v>
      </c>
      <c r="M759" s="4">
        <f t="shared" si="786"/>
        <v>0</v>
      </c>
      <c r="N759" s="4">
        <f t="shared" si="786"/>
        <v>65</v>
      </c>
      <c r="O759" s="4">
        <f t="shared" si="786"/>
        <v>0</v>
      </c>
      <c r="P759" s="4">
        <f t="shared" si="786"/>
        <v>0</v>
      </c>
      <c r="Q759" s="4"/>
      <c r="R759" s="4">
        <f t="shared" si="787"/>
        <v>0</v>
      </c>
      <c r="S759" s="4">
        <f t="shared" si="787"/>
        <v>0</v>
      </c>
      <c r="T759" s="4">
        <f t="shared" si="787"/>
        <v>0</v>
      </c>
      <c r="U759" s="4">
        <f t="shared" si="787"/>
        <v>0</v>
      </c>
      <c r="V759" s="4">
        <f t="shared" si="786"/>
        <v>0</v>
      </c>
      <c r="W759" s="4">
        <f t="shared" si="788"/>
        <v>0</v>
      </c>
      <c r="X759" s="4"/>
      <c r="Y759" s="4">
        <f t="shared" si="789"/>
        <v>0</v>
      </c>
      <c r="Z759" s="4">
        <f t="shared" si="789"/>
        <v>0</v>
      </c>
      <c r="AA759" s="82"/>
    </row>
    <row r="760" spans="1:27" ht="31.5" hidden="1" outlineLevel="7" x14ac:dyDescent="0.2">
      <c r="A760" s="13" t="s">
        <v>381</v>
      </c>
      <c r="B760" s="13" t="s">
        <v>297</v>
      </c>
      <c r="C760" s="13" t="s">
        <v>432</v>
      </c>
      <c r="D760" s="13" t="s">
        <v>11</v>
      </c>
      <c r="E760" s="18" t="s">
        <v>12</v>
      </c>
      <c r="F760" s="8">
        <v>65</v>
      </c>
      <c r="G760" s="8"/>
      <c r="H760" s="8">
        <f t="shared" ref="H760" si="790">SUM(F760:G760)</f>
        <v>65</v>
      </c>
      <c r="I760" s="8"/>
      <c r="J760" s="8"/>
      <c r="K760" s="8"/>
      <c r="L760" s="8">
        <f t="shared" ref="L760" si="791">SUM(H760:K760)</f>
        <v>65</v>
      </c>
      <c r="M760" s="8"/>
      <c r="N760" s="8">
        <f>SUM(L760:M760)</f>
        <v>65</v>
      </c>
      <c r="O760" s="8"/>
      <c r="P760" s="8"/>
      <c r="Q760" s="8"/>
      <c r="R760" s="8"/>
      <c r="S760" s="8">
        <f t="shared" ref="S760" si="792">SUM(Q760:R760)</f>
        <v>0</v>
      </c>
      <c r="T760" s="8"/>
      <c r="U760" s="8">
        <f>SUM(S760:T760)</f>
        <v>0</v>
      </c>
      <c r="V760" s="8"/>
      <c r="W760" s="8"/>
      <c r="X760" s="8"/>
      <c r="Y760" s="8"/>
      <c r="Z760" s="8">
        <f t="shared" ref="Z760" si="793">SUM(X760:Y760)</f>
        <v>0</v>
      </c>
      <c r="AA760" s="82"/>
    </row>
    <row r="761" spans="1:27" ht="47.25" hidden="1" outlineLevel="4" x14ac:dyDescent="0.2">
      <c r="A761" s="5" t="s">
        <v>381</v>
      </c>
      <c r="B761" s="5" t="s">
        <v>297</v>
      </c>
      <c r="C761" s="5" t="s">
        <v>434</v>
      </c>
      <c r="D761" s="5"/>
      <c r="E761" s="23" t="s">
        <v>435</v>
      </c>
      <c r="F761" s="4">
        <f>F762</f>
        <v>30</v>
      </c>
      <c r="G761" s="4">
        <f t="shared" ref="G761:V762" si="794">G762</f>
        <v>0</v>
      </c>
      <c r="H761" s="4">
        <f t="shared" si="794"/>
        <v>30</v>
      </c>
      <c r="I761" s="4">
        <f t="shared" si="794"/>
        <v>0</v>
      </c>
      <c r="J761" s="4">
        <f t="shared" si="794"/>
        <v>0</v>
      </c>
      <c r="K761" s="4">
        <f t="shared" si="794"/>
        <v>0</v>
      </c>
      <c r="L761" s="4">
        <f t="shared" si="794"/>
        <v>30</v>
      </c>
      <c r="M761" s="4">
        <f t="shared" si="794"/>
        <v>0</v>
      </c>
      <c r="N761" s="4">
        <f t="shared" si="794"/>
        <v>30</v>
      </c>
      <c r="O761" s="4">
        <f t="shared" si="794"/>
        <v>0</v>
      </c>
      <c r="P761" s="4">
        <f t="shared" si="794"/>
        <v>0</v>
      </c>
      <c r="Q761" s="4"/>
      <c r="R761" s="4">
        <f t="shared" ref="R761:U762" si="795">R762</f>
        <v>0</v>
      </c>
      <c r="S761" s="4">
        <f t="shared" si="795"/>
        <v>0</v>
      </c>
      <c r="T761" s="4">
        <f t="shared" si="795"/>
        <v>0</v>
      </c>
      <c r="U761" s="4">
        <f t="shared" si="795"/>
        <v>0</v>
      </c>
      <c r="V761" s="4">
        <f t="shared" si="794"/>
        <v>0</v>
      </c>
      <c r="W761" s="4">
        <f t="shared" ref="W761:W762" si="796">W762</f>
        <v>0</v>
      </c>
      <c r="X761" s="4"/>
      <c r="Y761" s="4">
        <f t="shared" ref="Y761:Z762" si="797">Y762</f>
        <v>0</v>
      </c>
      <c r="Z761" s="4">
        <f t="shared" si="797"/>
        <v>0</v>
      </c>
      <c r="AA761" s="82"/>
    </row>
    <row r="762" spans="1:27" ht="31.5" hidden="1" outlineLevel="5" x14ac:dyDescent="0.2">
      <c r="A762" s="5" t="s">
        <v>381</v>
      </c>
      <c r="B762" s="5" t="s">
        <v>297</v>
      </c>
      <c r="C762" s="5" t="s">
        <v>436</v>
      </c>
      <c r="D762" s="5"/>
      <c r="E762" s="23" t="s">
        <v>437</v>
      </c>
      <c r="F762" s="4">
        <f>F763</f>
        <v>30</v>
      </c>
      <c r="G762" s="4">
        <f t="shared" si="794"/>
        <v>0</v>
      </c>
      <c r="H762" s="4">
        <f t="shared" si="794"/>
        <v>30</v>
      </c>
      <c r="I762" s="4">
        <f t="shared" si="794"/>
        <v>0</v>
      </c>
      <c r="J762" s="4">
        <f t="shared" si="794"/>
        <v>0</v>
      </c>
      <c r="K762" s="4">
        <f t="shared" si="794"/>
        <v>0</v>
      </c>
      <c r="L762" s="4">
        <f t="shared" si="794"/>
        <v>30</v>
      </c>
      <c r="M762" s="4">
        <f t="shared" si="794"/>
        <v>0</v>
      </c>
      <c r="N762" s="4">
        <f t="shared" si="794"/>
        <v>30</v>
      </c>
      <c r="O762" s="4">
        <f t="shared" si="794"/>
        <v>0</v>
      </c>
      <c r="P762" s="4">
        <f t="shared" si="794"/>
        <v>0</v>
      </c>
      <c r="Q762" s="4"/>
      <c r="R762" s="4">
        <f t="shared" si="795"/>
        <v>0</v>
      </c>
      <c r="S762" s="4">
        <f t="shared" si="795"/>
        <v>0</v>
      </c>
      <c r="T762" s="4">
        <f t="shared" si="795"/>
        <v>0</v>
      </c>
      <c r="U762" s="4">
        <f t="shared" si="795"/>
        <v>0</v>
      </c>
      <c r="V762" s="4">
        <f t="shared" si="794"/>
        <v>0</v>
      </c>
      <c r="W762" s="4">
        <f t="shared" si="796"/>
        <v>0</v>
      </c>
      <c r="X762" s="4"/>
      <c r="Y762" s="4">
        <f t="shared" si="797"/>
        <v>0</v>
      </c>
      <c r="Z762" s="4">
        <f t="shared" si="797"/>
        <v>0</v>
      </c>
      <c r="AA762" s="82"/>
    </row>
    <row r="763" spans="1:27" ht="31.5" hidden="1" outlineLevel="7" x14ac:dyDescent="0.2">
      <c r="A763" s="13" t="s">
        <v>381</v>
      </c>
      <c r="B763" s="13" t="s">
        <v>297</v>
      </c>
      <c r="C763" s="13" t="s">
        <v>436</v>
      </c>
      <c r="D763" s="13" t="s">
        <v>11</v>
      </c>
      <c r="E763" s="18" t="s">
        <v>12</v>
      </c>
      <c r="F763" s="8">
        <v>30</v>
      </c>
      <c r="G763" s="8"/>
      <c r="H763" s="8">
        <f t="shared" ref="H763" si="798">SUM(F763:G763)</f>
        <v>30</v>
      </c>
      <c r="I763" s="8"/>
      <c r="J763" s="8"/>
      <c r="K763" s="8"/>
      <c r="L763" s="8">
        <f t="shared" ref="L763" si="799">SUM(H763:K763)</f>
        <v>30</v>
      </c>
      <c r="M763" s="8"/>
      <c r="N763" s="8">
        <f>SUM(L763:M763)</f>
        <v>30</v>
      </c>
      <c r="O763" s="8"/>
      <c r="P763" s="8"/>
      <c r="Q763" s="8"/>
      <c r="R763" s="8"/>
      <c r="S763" s="8">
        <f t="shared" ref="S763" si="800">SUM(Q763:R763)</f>
        <v>0</v>
      </c>
      <c r="T763" s="8"/>
      <c r="U763" s="8">
        <f>SUM(S763:T763)</f>
        <v>0</v>
      </c>
      <c r="V763" s="8"/>
      <c r="W763" s="8"/>
      <c r="X763" s="8"/>
      <c r="Y763" s="8"/>
      <c r="Z763" s="8">
        <f t="shared" ref="Z763" si="801">SUM(X763:Y763)</f>
        <v>0</v>
      </c>
      <c r="AA763" s="82"/>
    </row>
    <row r="764" spans="1:27" ht="15.75" hidden="1" outlineLevel="7" x14ac:dyDescent="0.2">
      <c r="A764" s="5" t="s">
        <v>381</v>
      </c>
      <c r="B764" s="5" t="s">
        <v>569</v>
      </c>
      <c r="C764" s="13"/>
      <c r="D764" s="13"/>
      <c r="E764" s="14" t="s">
        <v>553</v>
      </c>
      <c r="F764" s="4">
        <f>F765+F781</f>
        <v>28372.399999999998</v>
      </c>
      <c r="G764" s="4">
        <f t="shared" ref="G764:N764" si="802">G765+G781</f>
        <v>-2.6</v>
      </c>
      <c r="H764" s="4">
        <f t="shared" si="802"/>
        <v>28369.8</v>
      </c>
      <c r="I764" s="4">
        <f t="shared" si="802"/>
        <v>198.22524000000001</v>
      </c>
      <c r="J764" s="4">
        <f t="shared" si="802"/>
        <v>0</v>
      </c>
      <c r="K764" s="4">
        <f t="shared" si="802"/>
        <v>0</v>
      </c>
      <c r="L764" s="4">
        <f t="shared" si="802"/>
        <v>28568.025239999999</v>
      </c>
      <c r="M764" s="4">
        <f t="shared" si="802"/>
        <v>0</v>
      </c>
      <c r="N764" s="4">
        <f t="shared" si="802"/>
        <v>28568.025239999999</v>
      </c>
      <c r="O764" s="4">
        <f>O765+O781</f>
        <v>29336.7</v>
      </c>
      <c r="P764" s="4">
        <f t="shared" ref="P764:U764" si="803">P765+P781</f>
        <v>-2.6</v>
      </c>
      <c r="Q764" s="4">
        <f t="shared" si="803"/>
        <v>29334.100000000002</v>
      </c>
      <c r="R764" s="4">
        <f t="shared" si="803"/>
        <v>0</v>
      </c>
      <c r="S764" s="4">
        <f t="shared" si="803"/>
        <v>29334.100000000002</v>
      </c>
      <c r="T764" s="4">
        <f t="shared" si="803"/>
        <v>0</v>
      </c>
      <c r="U764" s="4">
        <f t="shared" si="803"/>
        <v>29334.100000000002</v>
      </c>
      <c r="V764" s="4">
        <f>V765+V781</f>
        <v>28971.699999999997</v>
      </c>
      <c r="W764" s="4">
        <f t="shared" ref="W764:Z764" si="804">W765+W781</f>
        <v>0</v>
      </c>
      <c r="X764" s="4">
        <f t="shared" si="804"/>
        <v>28971.699999999997</v>
      </c>
      <c r="Y764" s="4">
        <f t="shared" si="804"/>
        <v>0</v>
      </c>
      <c r="Z764" s="4">
        <f t="shared" si="804"/>
        <v>28971.699999999997</v>
      </c>
      <c r="AA764" s="82"/>
    </row>
    <row r="765" spans="1:27" ht="15.75" hidden="1" outlineLevel="1" x14ac:dyDescent="0.2">
      <c r="A765" s="5" t="s">
        <v>381</v>
      </c>
      <c r="B765" s="5" t="s">
        <v>308</v>
      </c>
      <c r="C765" s="5"/>
      <c r="D765" s="5"/>
      <c r="E765" s="23" t="s">
        <v>309</v>
      </c>
      <c r="F765" s="4">
        <f>F766+F774</f>
        <v>26762.399999999998</v>
      </c>
      <c r="G765" s="4">
        <f t="shared" ref="G765:N765" si="805">G766+G774</f>
        <v>-2.6</v>
      </c>
      <c r="H765" s="4">
        <f t="shared" si="805"/>
        <v>26759.8</v>
      </c>
      <c r="I765" s="4">
        <f t="shared" si="805"/>
        <v>198.22524000000001</v>
      </c>
      <c r="J765" s="4">
        <f t="shared" si="805"/>
        <v>0</v>
      </c>
      <c r="K765" s="4">
        <f t="shared" si="805"/>
        <v>0</v>
      </c>
      <c r="L765" s="4">
        <f t="shared" si="805"/>
        <v>26958.025239999999</v>
      </c>
      <c r="M765" s="4">
        <f t="shared" si="805"/>
        <v>0</v>
      </c>
      <c r="N765" s="4">
        <f t="shared" si="805"/>
        <v>26958.025239999999</v>
      </c>
      <c r="O765" s="4">
        <f>O766+O774</f>
        <v>27756.7</v>
      </c>
      <c r="P765" s="4">
        <f t="shared" ref="P765:U765" si="806">P766+P774</f>
        <v>-2.6</v>
      </c>
      <c r="Q765" s="4">
        <f t="shared" si="806"/>
        <v>27754.100000000002</v>
      </c>
      <c r="R765" s="4">
        <f t="shared" si="806"/>
        <v>0</v>
      </c>
      <c r="S765" s="4">
        <f t="shared" si="806"/>
        <v>27754.100000000002</v>
      </c>
      <c r="T765" s="4">
        <f t="shared" si="806"/>
        <v>0</v>
      </c>
      <c r="U765" s="4">
        <f t="shared" si="806"/>
        <v>27754.100000000002</v>
      </c>
      <c r="V765" s="4">
        <f>V766+V774</f>
        <v>27441.699999999997</v>
      </c>
      <c r="W765" s="4">
        <f t="shared" ref="W765:Z765" si="807">W766+W774</f>
        <v>0</v>
      </c>
      <c r="X765" s="4">
        <f t="shared" si="807"/>
        <v>27441.699999999997</v>
      </c>
      <c r="Y765" s="4">
        <f t="shared" si="807"/>
        <v>0</v>
      </c>
      <c r="Z765" s="4">
        <f t="shared" si="807"/>
        <v>27441.699999999997</v>
      </c>
      <c r="AA765" s="82"/>
    </row>
    <row r="766" spans="1:27" ht="31.5" hidden="1" outlineLevel="2" x14ac:dyDescent="0.2">
      <c r="A766" s="5" t="s">
        <v>381</v>
      </c>
      <c r="B766" s="5" t="s">
        <v>308</v>
      </c>
      <c r="C766" s="5" t="s">
        <v>289</v>
      </c>
      <c r="D766" s="5"/>
      <c r="E766" s="23" t="s">
        <v>290</v>
      </c>
      <c r="F766" s="4">
        <f>F767</f>
        <v>25860.6</v>
      </c>
      <c r="G766" s="4">
        <f t="shared" ref="G766:V767" si="808">G767</f>
        <v>0</v>
      </c>
      <c r="H766" s="4">
        <f t="shared" si="808"/>
        <v>25860.6</v>
      </c>
      <c r="I766" s="4">
        <f t="shared" si="808"/>
        <v>198.22524000000001</v>
      </c>
      <c r="J766" s="4">
        <f t="shared" si="808"/>
        <v>0</v>
      </c>
      <c r="K766" s="4">
        <f t="shared" si="808"/>
        <v>0</v>
      </c>
      <c r="L766" s="4">
        <f t="shared" si="808"/>
        <v>26058.825239999998</v>
      </c>
      <c r="M766" s="4">
        <f t="shared" si="808"/>
        <v>0</v>
      </c>
      <c r="N766" s="4">
        <f t="shared" si="808"/>
        <v>26058.825239999998</v>
      </c>
      <c r="O766" s="4">
        <f t="shared" si="808"/>
        <v>26854.9</v>
      </c>
      <c r="P766" s="4">
        <f t="shared" si="808"/>
        <v>0</v>
      </c>
      <c r="Q766" s="4">
        <f t="shared" si="808"/>
        <v>26854.9</v>
      </c>
      <c r="R766" s="4">
        <f t="shared" si="808"/>
        <v>0</v>
      </c>
      <c r="S766" s="4">
        <f t="shared" si="808"/>
        <v>26854.9</v>
      </c>
      <c r="T766" s="4">
        <f t="shared" si="808"/>
        <v>0</v>
      </c>
      <c r="U766" s="4">
        <f t="shared" si="808"/>
        <v>26854.9</v>
      </c>
      <c r="V766" s="4">
        <f t="shared" si="808"/>
        <v>27441.699999999997</v>
      </c>
      <c r="W766" s="4">
        <f t="shared" ref="W766:Z767" si="809">W767</f>
        <v>0</v>
      </c>
      <c r="X766" s="4">
        <f t="shared" si="809"/>
        <v>27441.699999999997</v>
      </c>
      <c r="Y766" s="4">
        <f t="shared" si="809"/>
        <v>0</v>
      </c>
      <c r="Z766" s="4">
        <f t="shared" si="809"/>
        <v>27441.699999999997</v>
      </c>
      <c r="AA766" s="82"/>
    </row>
    <row r="767" spans="1:27" ht="31.5" hidden="1" outlineLevel="3" x14ac:dyDescent="0.2">
      <c r="A767" s="5" t="s">
        <v>381</v>
      </c>
      <c r="B767" s="5" t="s">
        <v>308</v>
      </c>
      <c r="C767" s="5" t="s">
        <v>394</v>
      </c>
      <c r="D767" s="5"/>
      <c r="E767" s="23" t="s">
        <v>395</v>
      </c>
      <c r="F767" s="4">
        <f>F768</f>
        <v>25860.6</v>
      </c>
      <c r="G767" s="4">
        <f t="shared" si="808"/>
        <v>0</v>
      </c>
      <c r="H767" s="4">
        <f t="shared" si="808"/>
        <v>25860.6</v>
      </c>
      <c r="I767" s="4">
        <f t="shared" si="808"/>
        <v>198.22524000000001</v>
      </c>
      <c r="J767" s="4">
        <f t="shared" si="808"/>
        <v>0</v>
      </c>
      <c r="K767" s="4">
        <f t="shared" si="808"/>
        <v>0</v>
      </c>
      <c r="L767" s="4">
        <f t="shared" si="808"/>
        <v>26058.825239999998</v>
      </c>
      <c r="M767" s="4">
        <f t="shared" si="808"/>
        <v>0</v>
      </c>
      <c r="N767" s="4">
        <f t="shared" si="808"/>
        <v>26058.825239999998</v>
      </c>
      <c r="O767" s="4">
        <f t="shared" si="808"/>
        <v>26854.9</v>
      </c>
      <c r="P767" s="4">
        <f t="shared" si="808"/>
        <v>0</v>
      </c>
      <c r="Q767" s="4">
        <f t="shared" si="808"/>
        <v>26854.9</v>
      </c>
      <c r="R767" s="4">
        <f t="shared" si="808"/>
        <v>0</v>
      </c>
      <c r="S767" s="4">
        <f t="shared" si="808"/>
        <v>26854.9</v>
      </c>
      <c r="T767" s="4">
        <f t="shared" si="808"/>
        <v>0</v>
      </c>
      <c r="U767" s="4">
        <f t="shared" si="808"/>
        <v>26854.9</v>
      </c>
      <c r="V767" s="4">
        <f t="shared" si="808"/>
        <v>27441.699999999997</v>
      </c>
      <c r="W767" s="4">
        <f t="shared" si="809"/>
        <v>0</v>
      </c>
      <c r="X767" s="4">
        <f t="shared" si="809"/>
        <v>27441.699999999997</v>
      </c>
      <c r="Y767" s="4">
        <f t="shared" si="809"/>
        <v>0</v>
      </c>
      <c r="Z767" s="4">
        <f t="shared" si="809"/>
        <v>27441.699999999997</v>
      </c>
      <c r="AA767" s="82"/>
    </row>
    <row r="768" spans="1:27" ht="31.5" hidden="1" outlineLevel="4" x14ac:dyDescent="0.2">
      <c r="A768" s="5" t="s">
        <v>381</v>
      </c>
      <c r="B768" s="5" t="s">
        <v>308</v>
      </c>
      <c r="C768" s="5" t="s">
        <v>399</v>
      </c>
      <c r="D768" s="5"/>
      <c r="E768" s="23" t="s">
        <v>400</v>
      </c>
      <c r="F768" s="4">
        <f>F769+F772</f>
        <v>25860.6</v>
      </c>
      <c r="G768" s="4">
        <f t="shared" ref="G768:Z768" si="810">G769+G772</f>
        <v>0</v>
      </c>
      <c r="H768" s="4">
        <f t="shared" si="810"/>
        <v>25860.6</v>
      </c>
      <c r="I768" s="4">
        <f t="shared" si="810"/>
        <v>198.22524000000001</v>
      </c>
      <c r="J768" s="4">
        <f t="shared" si="810"/>
        <v>0</v>
      </c>
      <c r="K768" s="4">
        <f t="shared" si="810"/>
        <v>0</v>
      </c>
      <c r="L768" s="4">
        <f t="shared" si="810"/>
        <v>26058.825239999998</v>
      </c>
      <c r="M768" s="4">
        <f t="shared" si="810"/>
        <v>0</v>
      </c>
      <c r="N768" s="4">
        <f t="shared" si="810"/>
        <v>26058.825239999998</v>
      </c>
      <c r="O768" s="4">
        <f t="shared" si="810"/>
        <v>26854.9</v>
      </c>
      <c r="P768" s="4">
        <f t="shared" si="810"/>
        <v>0</v>
      </c>
      <c r="Q768" s="4">
        <f t="shared" si="810"/>
        <v>26854.9</v>
      </c>
      <c r="R768" s="4">
        <f t="shared" si="810"/>
        <v>0</v>
      </c>
      <c r="S768" s="4">
        <f t="shared" si="810"/>
        <v>26854.9</v>
      </c>
      <c r="T768" s="4">
        <f t="shared" si="810"/>
        <v>0</v>
      </c>
      <c r="U768" s="4">
        <f t="shared" si="810"/>
        <v>26854.9</v>
      </c>
      <c r="V768" s="4">
        <f t="shared" si="810"/>
        <v>27441.699999999997</v>
      </c>
      <c r="W768" s="4">
        <f t="shared" si="810"/>
        <v>0</v>
      </c>
      <c r="X768" s="4">
        <f t="shared" si="810"/>
        <v>27441.699999999997</v>
      </c>
      <c r="Y768" s="4">
        <f t="shared" si="810"/>
        <v>0</v>
      </c>
      <c r="Z768" s="4">
        <f t="shared" si="810"/>
        <v>27441.699999999997</v>
      </c>
      <c r="AA768" s="82"/>
    </row>
    <row r="769" spans="1:27" s="107" customFormat="1" ht="31.5" hidden="1" outlineLevel="5" x14ac:dyDescent="0.2">
      <c r="A769" s="47" t="s">
        <v>381</v>
      </c>
      <c r="B769" s="47" t="s">
        <v>308</v>
      </c>
      <c r="C769" s="47" t="s">
        <v>403</v>
      </c>
      <c r="D769" s="47"/>
      <c r="E769" s="45" t="s">
        <v>404</v>
      </c>
      <c r="F769" s="20">
        <f>F770+F771</f>
        <v>21144</v>
      </c>
      <c r="G769" s="20">
        <f t="shared" ref="G769:Z769" si="811">G770+G771</f>
        <v>0</v>
      </c>
      <c r="H769" s="20">
        <f t="shared" si="811"/>
        <v>21144</v>
      </c>
      <c r="I769" s="20">
        <f t="shared" si="811"/>
        <v>198.22524000000001</v>
      </c>
      <c r="J769" s="20">
        <f t="shared" si="811"/>
        <v>0</v>
      </c>
      <c r="K769" s="20">
        <f t="shared" si="811"/>
        <v>0</v>
      </c>
      <c r="L769" s="20">
        <f t="shared" si="811"/>
        <v>21342.22524</v>
      </c>
      <c r="M769" s="20">
        <f t="shared" si="811"/>
        <v>0</v>
      </c>
      <c r="N769" s="20">
        <f t="shared" si="811"/>
        <v>21342.22524</v>
      </c>
      <c r="O769" s="20">
        <f t="shared" si="811"/>
        <v>22138.3</v>
      </c>
      <c r="P769" s="20">
        <f t="shared" si="811"/>
        <v>0</v>
      </c>
      <c r="Q769" s="20">
        <f t="shared" si="811"/>
        <v>22138.3</v>
      </c>
      <c r="R769" s="20">
        <f t="shared" si="811"/>
        <v>0</v>
      </c>
      <c r="S769" s="20">
        <f t="shared" si="811"/>
        <v>22138.3</v>
      </c>
      <c r="T769" s="20">
        <f t="shared" si="811"/>
        <v>0</v>
      </c>
      <c r="U769" s="20">
        <f t="shared" si="811"/>
        <v>22138.3</v>
      </c>
      <c r="V769" s="20">
        <f t="shared" si="811"/>
        <v>22725.1</v>
      </c>
      <c r="W769" s="20">
        <f t="shared" si="811"/>
        <v>0</v>
      </c>
      <c r="X769" s="20">
        <f t="shared" si="811"/>
        <v>22725.1</v>
      </c>
      <c r="Y769" s="20">
        <f t="shared" si="811"/>
        <v>0</v>
      </c>
      <c r="Z769" s="20">
        <f t="shared" si="811"/>
        <v>22725.1</v>
      </c>
      <c r="AA769" s="82"/>
    </row>
    <row r="770" spans="1:27" s="107" customFormat="1" ht="15.75" hidden="1" outlineLevel="7" x14ac:dyDescent="0.2">
      <c r="A770" s="46" t="s">
        <v>381</v>
      </c>
      <c r="B770" s="46" t="s">
        <v>308</v>
      </c>
      <c r="C770" s="46" t="s">
        <v>403</v>
      </c>
      <c r="D770" s="46" t="s">
        <v>33</v>
      </c>
      <c r="E770" s="50" t="s">
        <v>34</v>
      </c>
      <c r="F770" s="7">
        <v>1635</v>
      </c>
      <c r="G770" s="8"/>
      <c r="H770" s="7">
        <f t="shared" ref="H770:H771" si="812">SUM(F770:G770)</f>
        <v>1635</v>
      </c>
      <c r="I770" s="8"/>
      <c r="J770" s="8"/>
      <c r="K770" s="8"/>
      <c r="L770" s="7">
        <f t="shared" ref="L770:L771" si="813">SUM(H770:K770)</f>
        <v>1635</v>
      </c>
      <c r="M770" s="8"/>
      <c r="N770" s="7">
        <f>SUM(L770:M770)</f>
        <v>1635</v>
      </c>
      <c r="O770" s="7">
        <v>1485</v>
      </c>
      <c r="P770" s="7"/>
      <c r="Q770" s="7">
        <f t="shared" ref="Q770:Q771" si="814">SUM(O770:P770)</f>
        <v>1485</v>
      </c>
      <c r="R770" s="8"/>
      <c r="S770" s="7">
        <f t="shared" ref="S770:S771" si="815">SUM(Q770:R770)</f>
        <v>1485</v>
      </c>
      <c r="T770" s="8"/>
      <c r="U770" s="7">
        <f>SUM(S770:T770)</f>
        <v>1485</v>
      </c>
      <c r="V770" s="7">
        <v>1485</v>
      </c>
      <c r="W770" s="7"/>
      <c r="X770" s="7">
        <f t="shared" ref="X770:X771" si="816">SUM(V770:W770)</f>
        <v>1485</v>
      </c>
      <c r="Y770" s="8"/>
      <c r="Z770" s="7">
        <f t="shared" ref="Z770:Z771" si="817">SUM(X770:Y770)</f>
        <v>1485</v>
      </c>
      <c r="AA770" s="82"/>
    </row>
    <row r="771" spans="1:27" s="107" customFormat="1" ht="31.5" hidden="1" outlineLevel="7" x14ac:dyDescent="0.2">
      <c r="A771" s="46" t="s">
        <v>381</v>
      </c>
      <c r="B771" s="46" t="s">
        <v>308</v>
      </c>
      <c r="C771" s="46" t="s">
        <v>403</v>
      </c>
      <c r="D771" s="46" t="s">
        <v>92</v>
      </c>
      <c r="E771" s="50" t="s">
        <v>93</v>
      </c>
      <c r="F771" s="7">
        <v>19509</v>
      </c>
      <c r="G771" s="8"/>
      <c r="H771" s="7">
        <f t="shared" si="812"/>
        <v>19509</v>
      </c>
      <c r="I771" s="7">
        <v>198.22524000000001</v>
      </c>
      <c r="J771" s="8"/>
      <c r="K771" s="8"/>
      <c r="L771" s="7">
        <f t="shared" si="813"/>
        <v>19707.22524</v>
      </c>
      <c r="M771" s="8"/>
      <c r="N771" s="7">
        <f>SUM(L771:M771)</f>
        <v>19707.22524</v>
      </c>
      <c r="O771" s="7">
        <v>20653.3</v>
      </c>
      <c r="P771" s="7"/>
      <c r="Q771" s="7">
        <f t="shared" si="814"/>
        <v>20653.3</v>
      </c>
      <c r="R771" s="8"/>
      <c r="S771" s="7">
        <f t="shared" si="815"/>
        <v>20653.3</v>
      </c>
      <c r="T771" s="8"/>
      <c r="U771" s="7">
        <f>SUM(S771:T771)</f>
        <v>20653.3</v>
      </c>
      <c r="V771" s="7">
        <v>21240.1</v>
      </c>
      <c r="W771" s="7"/>
      <c r="X771" s="7">
        <f t="shared" si="816"/>
        <v>21240.1</v>
      </c>
      <c r="Y771" s="8"/>
      <c r="Z771" s="7">
        <f t="shared" si="817"/>
        <v>21240.1</v>
      </c>
      <c r="AA771" s="82"/>
    </row>
    <row r="772" spans="1:27" s="107" customFormat="1" ht="78.75" hidden="1" outlineLevel="5" x14ac:dyDescent="0.2">
      <c r="A772" s="47" t="s">
        <v>381</v>
      </c>
      <c r="B772" s="47" t="s">
        <v>308</v>
      </c>
      <c r="C772" s="47" t="s">
        <v>438</v>
      </c>
      <c r="D772" s="47"/>
      <c r="E772" s="52" t="s">
        <v>439</v>
      </c>
      <c r="F772" s="20">
        <f>F773</f>
        <v>4716.6000000000004</v>
      </c>
      <c r="G772" s="20">
        <f t="shared" ref="G772:Z772" si="818">G773</f>
        <v>0</v>
      </c>
      <c r="H772" s="20">
        <f t="shared" si="818"/>
        <v>4716.6000000000004</v>
      </c>
      <c r="I772" s="20">
        <f t="shared" si="818"/>
        <v>0</v>
      </c>
      <c r="J772" s="20">
        <f t="shared" si="818"/>
        <v>0</v>
      </c>
      <c r="K772" s="20">
        <f t="shared" si="818"/>
        <v>0</v>
      </c>
      <c r="L772" s="20">
        <f t="shared" si="818"/>
        <v>4716.6000000000004</v>
      </c>
      <c r="M772" s="20">
        <f t="shared" si="818"/>
        <v>0</v>
      </c>
      <c r="N772" s="20">
        <f t="shared" si="818"/>
        <v>4716.6000000000004</v>
      </c>
      <c r="O772" s="20">
        <f t="shared" si="818"/>
        <v>4716.6000000000004</v>
      </c>
      <c r="P772" s="20">
        <f t="shared" si="818"/>
        <v>0</v>
      </c>
      <c r="Q772" s="20">
        <f t="shared" si="818"/>
        <v>4716.6000000000004</v>
      </c>
      <c r="R772" s="20">
        <f t="shared" si="818"/>
        <v>0</v>
      </c>
      <c r="S772" s="20">
        <f t="shared" si="818"/>
        <v>4716.6000000000004</v>
      </c>
      <c r="T772" s="20">
        <f t="shared" si="818"/>
        <v>0</v>
      </c>
      <c r="U772" s="20">
        <f t="shared" si="818"/>
        <v>4716.6000000000004</v>
      </c>
      <c r="V772" s="20">
        <f t="shared" si="818"/>
        <v>4716.6000000000004</v>
      </c>
      <c r="W772" s="20">
        <f t="shared" si="818"/>
        <v>0</v>
      </c>
      <c r="X772" s="20">
        <f t="shared" si="818"/>
        <v>4716.6000000000004</v>
      </c>
      <c r="Y772" s="20">
        <f t="shared" si="818"/>
        <v>0</v>
      </c>
      <c r="Z772" s="20">
        <f t="shared" si="818"/>
        <v>4716.6000000000004</v>
      </c>
      <c r="AA772" s="82"/>
    </row>
    <row r="773" spans="1:27" s="107" customFormat="1" ht="31.5" hidden="1" outlineLevel="7" x14ac:dyDescent="0.2">
      <c r="A773" s="46" t="s">
        <v>381</v>
      </c>
      <c r="B773" s="46" t="s">
        <v>308</v>
      </c>
      <c r="C773" s="46" t="s">
        <v>438</v>
      </c>
      <c r="D773" s="46" t="s">
        <v>92</v>
      </c>
      <c r="E773" s="50" t="s">
        <v>93</v>
      </c>
      <c r="F773" s="7">
        <v>4716.6000000000004</v>
      </c>
      <c r="G773" s="8"/>
      <c r="H773" s="7">
        <f t="shared" ref="H773" si="819">SUM(F773:G773)</f>
        <v>4716.6000000000004</v>
      </c>
      <c r="I773" s="8"/>
      <c r="J773" s="8"/>
      <c r="K773" s="8"/>
      <c r="L773" s="7">
        <f t="shared" ref="L773" si="820">SUM(H773:K773)</f>
        <v>4716.6000000000004</v>
      </c>
      <c r="M773" s="8"/>
      <c r="N773" s="7">
        <f>SUM(L773:M773)</f>
        <v>4716.6000000000004</v>
      </c>
      <c r="O773" s="7">
        <v>4716.6000000000004</v>
      </c>
      <c r="P773" s="7"/>
      <c r="Q773" s="7">
        <f t="shared" ref="Q773" si="821">SUM(O773:P773)</f>
        <v>4716.6000000000004</v>
      </c>
      <c r="R773" s="8"/>
      <c r="S773" s="7">
        <f t="shared" ref="S773" si="822">SUM(Q773:R773)</f>
        <v>4716.6000000000004</v>
      </c>
      <c r="T773" s="8"/>
      <c r="U773" s="7">
        <f>SUM(S773:T773)</f>
        <v>4716.6000000000004</v>
      </c>
      <c r="V773" s="7">
        <v>4716.6000000000004</v>
      </c>
      <c r="W773" s="7"/>
      <c r="X773" s="7">
        <f t="shared" ref="X773" si="823">SUM(V773:W773)</f>
        <v>4716.6000000000004</v>
      </c>
      <c r="Y773" s="8"/>
      <c r="Z773" s="7">
        <f t="shared" ref="Z773" si="824">SUM(X773:Y773)</f>
        <v>4716.6000000000004</v>
      </c>
      <c r="AA773" s="82"/>
    </row>
    <row r="774" spans="1:27" ht="31.5" hidden="1" outlineLevel="2" x14ac:dyDescent="0.2">
      <c r="A774" s="5" t="s">
        <v>381</v>
      </c>
      <c r="B774" s="5" t="s">
        <v>308</v>
      </c>
      <c r="C774" s="5" t="s">
        <v>42</v>
      </c>
      <c r="D774" s="5"/>
      <c r="E774" s="23" t="s">
        <v>43</v>
      </c>
      <c r="F774" s="4">
        <f>F775</f>
        <v>901.80000000000007</v>
      </c>
      <c r="G774" s="4">
        <f t="shared" ref="G774:V779" si="825">G775</f>
        <v>-2.6</v>
      </c>
      <c r="H774" s="4">
        <f t="shared" si="825"/>
        <v>899.2</v>
      </c>
      <c r="I774" s="4">
        <f t="shared" si="825"/>
        <v>0</v>
      </c>
      <c r="J774" s="4">
        <f t="shared" si="825"/>
        <v>0</v>
      </c>
      <c r="K774" s="4">
        <f t="shared" si="825"/>
        <v>0</v>
      </c>
      <c r="L774" s="4">
        <f t="shared" si="825"/>
        <v>899.2</v>
      </c>
      <c r="M774" s="4">
        <f t="shared" si="825"/>
        <v>0</v>
      </c>
      <c r="N774" s="4">
        <f t="shared" si="825"/>
        <v>899.2</v>
      </c>
      <c r="O774" s="4">
        <f t="shared" si="825"/>
        <v>901.80000000000007</v>
      </c>
      <c r="P774" s="4">
        <f t="shared" si="825"/>
        <v>-2.6</v>
      </c>
      <c r="Q774" s="4">
        <f t="shared" si="825"/>
        <v>899.2</v>
      </c>
      <c r="R774" s="4">
        <f t="shared" si="825"/>
        <v>0</v>
      </c>
      <c r="S774" s="4">
        <f t="shared" si="825"/>
        <v>899.2</v>
      </c>
      <c r="T774" s="4">
        <f t="shared" si="825"/>
        <v>0</v>
      </c>
      <c r="U774" s="4">
        <f t="shared" si="825"/>
        <v>899.2</v>
      </c>
      <c r="V774" s="4">
        <f t="shared" si="825"/>
        <v>0</v>
      </c>
      <c r="W774" s="4">
        <f t="shared" ref="W774:W775" si="826">W775</f>
        <v>0</v>
      </c>
      <c r="X774" s="4"/>
      <c r="Y774" s="4">
        <f t="shared" ref="Y774:Z775" si="827">Y775</f>
        <v>0</v>
      </c>
      <c r="Z774" s="4">
        <f t="shared" si="827"/>
        <v>0</v>
      </c>
      <c r="AA774" s="82"/>
    </row>
    <row r="775" spans="1:27" ht="47.25" hidden="1" outlineLevel="3" x14ac:dyDescent="0.2">
      <c r="A775" s="5" t="s">
        <v>381</v>
      </c>
      <c r="B775" s="5" t="s">
        <v>308</v>
      </c>
      <c r="C775" s="5" t="s">
        <v>44</v>
      </c>
      <c r="D775" s="5"/>
      <c r="E775" s="23" t="s">
        <v>45</v>
      </c>
      <c r="F775" s="4">
        <f>F776</f>
        <v>901.80000000000007</v>
      </c>
      <c r="G775" s="4">
        <f t="shared" si="825"/>
        <v>-2.6</v>
      </c>
      <c r="H775" s="4">
        <f t="shared" si="825"/>
        <v>899.2</v>
      </c>
      <c r="I775" s="4">
        <f t="shared" si="825"/>
        <v>0</v>
      </c>
      <c r="J775" s="4">
        <f t="shared" si="825"/>
        <v>0</v>
      </c>
      <c r="K775" s="4">
        <f t="shared" si="825"/>
        <v>0</v>
      </c>
      <c r="L775" s="4">
        <f t="shared" si="825"/>
        <v>899.2</v>
      </c>
      <c r="M775" s="4">
        <f t="shared" si="825"/>
        <v>0</v>
      </c>
      <c r="N775" s="4">
        <f t="shared" si="825"/>
        <v>899.2</v>
      </c>
      <c r="O775" s="4">
        <f t="shared" si="825"/>
        <v>901.80000000000007</v>
      </c>
      <c r="P775" s="4">
        <f t="shared" si="825"/>
        <v>-2.6</v>
      </c>
      <c r="Q775" s="4">
        <f t="shared" si="825"/>
        <v>899.2</v>
      </c>
      <c r="R775" s="4">
        <f t="shared" si="825"/>
        <v>0</v>
      </c>
      <c r="S775" s="4">
        <f t="shared" si="825"/>
        <v>899.2</v>
      </c>
      <c r="T775" s="4">
        <f t="shared" si="825"/>
        <v>0</v>
      </c>
      <c r="U775" s="4">
        <f t="shared" si="825"/>
        <v>899.2</v>
      </c>
      <c r="V775" s="4">
        <f t="shared" si="825"/>
        <v>0</v>
      </c>
      <c r="W775" s="4">
        <f t="shared" si="826"/>
        <v>0</v>
      </c>
      <c r="X775" s="4"/>
      <c r="Y775" s="4">
        <f t="shared" si="827"/>
        <v>0</v>
      </c>
      <c r="Z775" s="4">
        <f t="shared" si="827"/>
        <v>0</v>
      </c>
      <c r="AA775" s="82"/>
    </row>
    <row r="776" spans="1:27" ht="31.5" hidden="1" outlineLevel="4" x14ac:dyDescent="0.2">
      <c r="A776" s="5" t="s">
        <v>381</v>
      </c>
      <c r="B776" s="5" t="s">
        <v>308</v>
      </c>
      <c r="C776" s="5" t="s">
        <v>332</v>
      </c>
      <c r="D776" s="5"/>
      <c r="E776" s="23" t="s">
        <v>333</v>
      </c>
      <c r="F776" s="4">
        <f>F777+F779</f>
        <v>901.80000000000007</v>
      </c>
      <c r="G776" s="4">
        <f t="shared" ref="G776:W776" si="828">G777+G779</f>
        <v>-2.6</v>
      </c>
      <c r="H776" s="4">
        <f t="shared" si="828"/>
        <v>899.2</v>
      </c>
      <c r="I776" s="4">
        <f t="shared" si="828"/>
        <v>0</v>
      </c>
      <c r="J776" s="4">
        <f t="shared" si="828"/>
        <v>0</v>
      </c>
      <c r="K776" s="4">
        <f t="shared" si="828"/>
        <v>0</v>
      </c>
      <c r="L776" s="4">
        <f t="shared" si="828"/>
        <v>899.2</v>
      </c>
      <c r="M776" s="4">
        <f t="shared" si="828"/>
        <v>0</v>
      </c>
      <c r="N776" s="4">
        <f t="shared" si="828"/>
        <v>899.2</v>
      </c>
      <c r="O776" s="4">
        <f t="shared" si="828"/>
        <v>901.80000000000007</v>
      </c>
      <c r="P776" s="4">
        <f t="shared" si="828"/>
        <v>-2.6</v>
      </c>
      <c r="Q776" s="4">
        <f t="shared" si="828"/>
        <v>899.2</v>
      </c>
      <c r="R776" s="4">
        <f t="shared" si="828"/>
        <v>0</v>
      </c>
      <c r="S776" s="4">
        <f t="shared" si="828"/>
        <v>899.2</v>
      </c>
      <c r="T776" s="4">
        <f t="shared" si="828"/>
        <v>0</v>
      </c>
      <c r="U776" s="4">
        <f t="shared" si="828"/>
        <v>899.2</v>
      </c>
      <c r="V776" s="4">
        <f t="shared" si="828"/>
        <v>0</v>
      </c>
      <c r="W776" s="4">
        <f t="shared" si="828"/>
        <v>0</v>
      </c>
      <c r="X776" s="4"/>
      <c r="Y776" s="4">
        <f t="shared" ref="Y776:Z776" si="829">Y777+Y779</f>
        <v>0</v>
      </c>
      <c r="Z776" s="4">
        <f t="shared" si="829"/>
        <v>0</v>
      </c>
      <c r="AA776" s="82"/>
    </row>
    <row r="777" spans="1:27" ht="47.25" hidden="1" outlineLevel="5" x14ac:dyDescent="0.2">
      <c r="A777" s="5" t="s">
        <v>381</v>
      </c>
      <c r="B777" s="5" t="s">
        <v>308</v>
      </c>
      <c r="C777" s="5" t="s">
        <v>440</v>
      </c>
      <c r="D777" s="5"/>
      <c r="E777" s="23" t="s">
        <v>572</v>
      </c>
      <c r="F777" s="4">
        <f>F778</f>
        <v>300.60000000000002</v>
      </c>
      <c r="G777" s="4">
        <f t="shared" ref="G777:N777" si="830">G778</f>
        <v>0</v>
      </c>
      <c r="H777" s="4">
        <f t="shared" si="830"/>
        <v>300.60000000000002</v>
      </c>
      <c r="I777" s="4">
        <f t="shared" si="830"/>
        <v>0</v>
      </c>
      <c r="J777" s="4">
        <f t="shared" si="830"/>
        <v>0</v>
      </c>
      <c r="K777" s="4">
        <f t="shared" si="830"/>
        <v>0</v>
      </c>
      <c r="L777" s="4">
        <f t="shared" si="830"/>
        <v>300.60000000000002</v>
      </c>
      <c r="M777" s="4">
        <f t="shared" si="830"/>
        <v>0</v>
      </c>
      <c r="N777" s="4">
        <f t="shared" si="830"/>
        <v>300.60000000000002</v>
      </c>
      <c r="O777" s="4">
        <f t="shared" si="825"/>
        <v>300.60000000000002</v>
      </c>
      <c r="P777" s="4">
        <f t="shared" si="825"/>
        <v>0</v>
      </c>
      <c r="Q777" s="4">
        <f t="shared" si="825"/>
        <v>300.60000000000002</v>
      </c>
      <c r="R777" s="4">
        <f t="shared" si="825"/>
        <v>0</v>
      </c>
      <c r="S777" s="4">
        <f t="shared" si="825"/>
        <v>300.60000000000002</v>
      </c>
      <c r="T777" s="4">
        <f t="shared" si="825"/>
        <v>0</v>
      </c>
      <c r="U777" s="4">
        <f t="shared" si="825"/>
        <v>300.60000000000002</v>
      </c>
      <c r="V777" s="4">
        <f t="shared" si="825"/>
        <v>0</v>
      </c>
      <c r="W777" s="4">
        <f t="shared" ref="W777" si="831">W778</f>
        <v>0</v>
      </c>
      <c r="X777" s="4"/>
      <c r="Y777" s="4">
        <f t="shared" ref="Y777:Z777" si="832">Y778</f>
        <v>0</v>
      </c>
      <c r="Z777" s="4">
        <f t="shared" si="832"/>
        <v>0</v>
      </c>
      <c r="AA777" s="82"/>
    </row>
    <row r="778" spans="1:27" ht="31.5" hidden="1" outlineLevel="7" x14ac:dyDescent="0.2">
      <c r="A778" s="13" t="s">
        <v>381</v>
      </c>
      <c r="B778" s="13" t="s">
        <v>308</v>
      </c>
      <c r="C778" s="13" t="s">
        <v>440</v>
      </c>
      <c r="D778" s="13" t="s">
        <v>92</v>
      </c>
      <c r="E778" s="18" t="s">
        <v>93</v>
      </c>
      <c r="F778" s="8">
        <v>300.60000000000002</v>
      </c>
      <c r="G778" s="8"/>
      <c r="H778" s="8">
        <f t="shared" ref="H778" si="833">SUM(F778:G778)</f>
        <v>300.60000000000002</v>
      </c>
      <c r="I778" s="8"/>
      <c r="J778" s="8"/>
      <c r="K778" s="8"/>
      <c r="L778" s="8">
        <f t="shared" ref="L778" si="834">SUM(H778:K778)</f>
        <v>300.60000000000002</v>
      </c>
      <c r="M778" s="8"/>
      <c r="N778" s="8">
        <f>SUM(L778:M778)</f>
        <v>300.60000000000002</v>
      </c>
      <c r="O778" s="8">
        <v>300.60000000000002</v>
      </c>
      <c r="P778" s="8"/>
      <c r="Q778" s="8">
        <f t="shared" ref="Q778" si="835">SUM(O778:P778)</f>
        <v>300.60000000000002</v>
      </c>
      <c r="R778" s="8"/>
      <c r="S778" s="8">
        <f t="shared" ref="S778" si="836">SUM(Q778:R778)</f>
        <v>300.60000000000002</v>
      </c>
      <c r="T778" s="8"/>
      <c r="U778" s="8">
        <f>SUM(S778:T778)</f>
        <v>300.60000000000002</v>
      </c>
      <c r="V778" s="8"/>
      <c r="W778" s="8"/>
      <c r="X778" s="8"/>
      <c r="Y778" s="8"/>
      <c r="Z778" s="8">
        <f t="shared" ref="Z778" si="837">SUM(X778:Y778)</f>
        <v>0</v>
      </c>
      <c r="AA778" s="82"/>
    </row>
    <row r="779" spans="1:27" s="107" customFormat="1" ht="47.25" hidden="1" outlineLevel="5" x14ac:dyDescent="0.2">
      <c r="A779" s="47" t="s">
        <v>381</v>
      </c>
      <c r="B779" s="47" t="s">
        <v>308</v>
      </c>
      <c r="C779" s="47" t="s">
        <v>440</v>
      </c>
      <c r="D779" s="47"/>
      <c r="E779" s="45" t="s">
        <v>576</v>
      </c>
      <c r="F779" s="20">
        <f>F780</f>
        <v>601.20000000000005</v>
      </c>
      <c r="G779" s="20">
        <f t="shared" ref="G779:N779" si="838">G780</f>
        <v>-2.6</v>
      </c>
      <c r="H779" s="20">
        <f t="shared" si="838"/>
        <v>598.6</v>
      </c>
      <c r="I779" s="20">
        <f t="shared" si="838"/>
        <v>0</v>
      </c>
      <c r="J779" s="20">
        <f t="shared" si="838"/>
        <v>0</v>
      </c>
      <c r="K779" s="20">
        <f t="shared" si="838"/>
        <v>0</v>
      </c>
      <c r="L779" s="20">
        <f t="shared" si="838"/>
        <v>598.6</v>
      </c>
      <c r="M779" s="20">
        <f t="shared" si="838"/>
        <v>0</v>
      </c>
      <c r="N779" s="20">
        <f t="shared" si="838"/>
        <v>598.6</v>
      </c>
      <c r="O779" s="20">
        <f t="shared" si="825"/>
        <v>601.20000000000005</v>
      </c>
      <c r="P779" s="20">
        <f t="shared" si="825"/>
        <v>-2.6</v>
      </c>
      <c r="Q779" s="20">
        <f t="shared" si="825"/>
        <v>598.6</v>
      </c>
      <c r="R779" s="20">
        <f t="shared" si="825"/>
        <v>0</v>
      </c>
      <c r="S779" s="20">
        <f t="shared" si="825"/>
        <v>598.6</v>
      </c>
      <c r="T779" s="20">
        <f t="shared" si="825"/>
        <v>0</v>
      </c>
      <c r="U779" s="20">
        <f t="shared" si="825"/>
        <v>598.6</v>
      </c>
      <c r="V779" s="20">
        <f t="shared" si="825"/>
        <v>0</v>
      </c>
      <c r="W779" s="20">
        <f t="shared" ref="W779" si="839">W780</f>
        <v>0</v>
      </c>
      <c r="X779" s="20"/>
      <c r="Y779" s="20">
        <f t="shared" ref="Y779:Z779" si="840">Y780</f>
        <v>0</v>
      </c>
      <c r="Z779" s="20">
        <f t="shared" si="840"/>
        <v>0</v>
      </c>
      <c r="AA779" s="82"/>
    </row>
    <row r="780" spans="1:27" s="107" customFormat="1" ht="31.5" hidden="1" outlineLevel="7" x14ac:dyDescent="0.2">
      <c r="A780" s="46" t="s">
        <v>381</v>
      </c>
      <c r="B780" s="46" t="s">
        <v>308</v>
      </c>
      <c r="C780" s="46" t="s">
        <v>440</v>
      </c>
      <c r="D780" s="46" t="s">
        <v>92</v>
      </c>
      <c r="E780" s="50" t="s">
        <v>93</v>
      </c>
      <c r="F780" s="7">
        <v>601.20000000000005</v>
      </c>
      <c r="G780" s="7">
        <v>-2.6</v>
      </c>
      <c r="H780" s="7">
        <f t="shared" ref="H780" si="841">SUM(F780:G780)</f>
        <v>598.6</v>
      </c>
      <c r="I780" s="7"/>
      <c r="J780" s="7"/>
      <c r="K780" s="7"/>
      <c r="L780" s="7">
        <f t="shared" ref="L780" si="842">SUM(H780:K780)</f>
        <v>598.6</v>
      </c>
      <c r="M780" s="7"/>
      <c r="N780" s="7">
        <f>SUM(L780:M780)</f>
        <v>598.6</v>
      </c>
      <c r="O780" s="7">
        <v>601.20000000000005</v>
      </c>
      <c r="P780" s="7">
        <v>-2.6</v>
      </c>
      <c r="Q780" s="7">
        <f t="shared" ref="Q780" si="843">SUM(O780:P780)</f>
        <v>598.6</v>
      </c>
      <c r="R780" s="7"/>
      <c r="S780" s="7">
        <f t="shared" ref="S780" si="844">SUM(Q780:R780)</f>
        <v>598.6</v>
      </c>
      <c r="T780" s="7"/>
      <c r="U780" s="7">
        <f>SUM(S780:T780)</f>
        <v>598.6</v>
      </c>
      <c r="V780" s="7"/>
      <c r="W780" s="7"/>
      <c r="X780" s="7"/>
      <c r="Y780" s="7"/>
      <c r="Z780" s="7">
        <f t="shared" ref="Z780" si="845">SUM(X780:Y780)</f>
        <v>0</v>
      </c>
      <c r="AA780" s="82"/>
    </row>
    <row r="781" spans="1:27" ht="15.75" hidden="1" outlineLevel="1" x14ac:dyDescent="0.2">
      <c r="A781" s="5" t="s">
        <v>381</v>
      </c>
      <c r="B781" s="5" t="s">
        <v>314</v>
      </c>
      <c r="C781" s="5"/>
      <c r="D781" s="5"/>
      <c r="E781" s="23" t="s">
        <v>315</v>
      </c>
      <c r="F781" s="4">
        <f>F782</f>
        <v>1610</v>
      </c>
      <c r="G781" s="4">
        <f t="shared" ref="G781:V785" si="846">G782</f>
        <v>0</v>
      </c>
      <c r="H781" s="4">
        <f t="shared" si="846"/>
        <v>1610</v>
      </c>
      <c r="I781" s="4">
        <f t="shared" si="846"/>
        <v>0</v>
      </c>
      <c r="J781" s="4">
        <f t="shared" si="846"/>
        <v>0</v>
      </c>
      <c r="K781" s="4">
        <f t="shared" si="846"/>
        <v>0</v>
      </c>
      <c r="L781" s="4">
        <f t="shared" si="846"/>
        <v>1610</v>
      </c>
      <c r="M781" s="4">
        <f t="shared" si="846"/>
        <v>0</v>
      </c>
      <c r="N781" s="4">
        <f t="shared" si="846"/>
        <v>1610</v>
      </c>
      <c r="O781" s="4">
        <f t="shared" si="846"/>
        <v>1580</v>
      </c>
      <c r="P781" s="4">
        <f t="shared" si="846"/>
        <v>0</v>
      </c>
      <c r="Q781" s="4">
        <f t="shared" si="846"/>
        <v>1580</v>
      </c>
      <c r="R781" s="4">
        <f t="shared" si="846"/>
        <v>0</v>
      </c>
      <c r="S781" s="4">
        <f t="shared" si="846"/>
        <v>1580</v>
      </c>
      <c r="T781" s="4">
        <f t="shared" si="846"/>
        <v>0</v>
      </c>
      <c r="U781" s="4">
        <f t="shared" si="846"/>
        <v>1580</v>
      </c>
      <c r="V781" s="4">
        <f t="shared" si="846"/>
        <v>1530</v>
      </c>
      <c r="W781" s="4">
        <f t="shared" ref="W781:Z785" si="847">W782</f>
        <v>0</v>
      </c>
      <c r="X781" s="4">
        <f t="shared" si="847"/>
        <v>1530</v>
      </c>
      <c r="Y781" s="4">
        <f t="shared" si="847"/>
        <v>0</v>
      </c>
      <c r="Z781" s="4">
        <f t="shared" si="847"/>
        <v>1530</v>
      </c>
      <c r="AA781" s="82"/>
    </row>
    <row r="782" spans="1:27" ht="31.5" hidden="1" outlineLevel="2" x14ac:dyDescent="0.2">
      <c r="A782" s="5" t="s">
        <v>381</v>
      </c>
      <c r="B782" s="5" t="s">
        <v>314</v>
      </c>
      <c r="C782" s="5" t="s">
        <v>289</v>
      </c>
      <c r="D782" s="5"/>
      <c r="E782" s="23" t="s">
        <v>290</v>
      </c>
      <c r="F782" s="4">
        <f>F783</f>
        <v>1610</v>
      </c>
      <c r="G782" s="4">
        <f t="shared" si="846"/>
        <v>0</v>
      </c>
      <c r="H782" s="4">
        <f t="shared" si="846"/>
        <v>1610</v>
      </c>
      <c r="I782" s="4">
        <f t="shared" si="846"/>
        <v>0</v>
      </c>
      <c r="J782" s="4">
        <f t="shared" si="846"/>
        <v>0</v>
      </c>
      <c r="K782" s="4">
        <f t="shared" si="846"/>
        <v>0</v>
      </c>
      <c r="L782" s="4">
        <f t="shared" si="846"/>
        <v>1610</v>
      </c>
      <c r="M782" s="4">
        <f t="shared" si="846"/>
        <v>0</v>
      </c>
      <c r="N782" s="4">
        <f t="shared" si="846"/>
        <v>1610</v>
      </c>
      <c r="O782" s="4">
        <f t="shared" si="846"/>
        <v>1580</v>
      </c>
      <c r="P782" s="4">
        <f t="shared" si="846"/>
        <v>0</v>
      </c>
      <c r="Q782" s="4">
        <f t="shared" si="846"/>
        <v>1580</v>
      </c>
      <c r="R782" s="4">
        <f t="shared" si="846"/>
        <v>0</v>
      </c>
      <c r="S782" s="4">
        <f t="shared" si="846"/>
        <v>1580</v>
      </c>
      <c r="T782" s="4">
        <f t="shared" si="846"/>
        <v>0</v>
      </c>
      <c r="U782" s="4">
        <f t="shared" si="846"/>
        <v>1580</v>
      </c>
      <c r="V782" s="4">
        <f t="shared" si="846"/>
        <v>1530</v>
      </c>
      <c r="W782" s="4">
        <f t="shared" si="847"/>
        <v>0</v>
      </c>
      <c r="X782" s="4">
        <f t="shared" si="847"/>
        <v>1530</v>
      </c>
      <c r="Y782" s="4">
        <f t="shared" si="847"/>
        <v>0</v>
      </c>
      <c r="Z782" s="4">
        <f t="shared" si="847"/>
        <v>1530</v>
      </c>
      <c r="AA782" s="82"/>
    </row>
    <row r="783" spans="1:27" ht="31.5" hidden="1" outlineLevel="3" x14ac:dyDescent="0.2">
      <c r="A783" s="5" t="s">
        <v>381</v>
      </c>
      <c r="B783" s="5" t="s">
        <v>314</v>
      </c>
      <c r="C783" s="5" t="s">
        <v>394</v>
      </c>
      <c r="D783" s="5"/>
      <c r="E783" s="23" t="s">
        <v>395</v>
      </c>
      <c r="F783" s="4">
        <f>F784</f>
        <v>1610</v>
      </c>
      <c r="G783" s="4">
        <f t="shared" si="846"/>
        <v>0</v>
      </c>
      <c r="H783" s="4">
        <f t="shared" si="846"/>
        <v>1610</v>
      </c>
      <c r="I783" s="4">
        <f t="shared" si="846"/>
        <v>0</v>
      </c>
      <c r="J783" s="4">
        <f t="shared" si="846"/>
        <v>0</v>
      </c>
      <c r="K783" s="4">
        <f t="shared" si="846"/>
        <v>0</v>
      </c>
      <c r="L783" s="4">
        <f t="shared" si="846"/>
        <v>1610</v>
      </c>
      <c r="M783" s="4">
        <f t="shared" si="846"/>
        <v>0</v>
      </c>
      <c r="N783" s="4">
        <f t="shared" si="846"/>
        <v>1610</v>
      </c>
      <c r="O783" s="4">
        <f t="shared" si="846"/>
        <v>1580</v>
      </c>
      <c r="P783" s="4">
        <f t="shared" si="846"/>
        <v>0</v>
      </c>
      <c r="Q783" s="4">
        <f t="shared" si="846"/>
        <v>1580</v>
      </c>
      <c r="R783" s="4">
        <f t="shared" si="846"/>
        <v>0</v>
      </c>
      <c r="S783" s="4">
        <f t="shared" si="846"/>
        <v>1580</v>
      </c>
      <c r="T783" s="4">
        <f t="shared" si="846"/>
        <v>0</v>
      </c>
      <c r="U783" s="4">
        <f t="shared" si="846"/>
        <v>1580</v>
      </c>
      <c r="V783" s="4">
        <f t="shared" si="846"/>
        <v>1530</v>
      </c>
      <c r="W783" s="4">
        <f t="shared" si="847"/>
        <v>0</v>
      </c>
      <c r="X783" s="4">
        <f t="shared" si="847"/>
        <v>1530</v>
      </c>
      <c r="Y783" s="4">
        <f t="shared" si="847"/>
        <v>0</v>
      </c>
      <c r="Z783" s="4">
        <f t="shared" si="847"/>
        <v>1530</v>
      </c>
      <c r="AA783" s="82"/>
    </row>
    <row r="784" spans="1:27" ht="31.5" hidden="1" outlineLevel="4" x14ac:dyDescent="0.2">
      <c r="A784" s="5" t="s">
        <v>381</v>
      </c>
      <c r="B784" s="5" t="s">
        <v>314</v>
      </c>
      <c r="C784" s="5" t="s">
        <v>399</v>
      </c>
      <c r="D784" s="5"/>
      <c r="E784" s="23" t="s">
        <v>400</v>
      </c>
      <c r="F784" s="4">
        <f>F785</f>
        <v>1610</v>
      </c>
      <c r="G784" s="4">
        <f t="shared" si="846"/>
        <v>0</v>
      </c>
      <c r="H784" s="4">
        <f t="shared" si="846"/>
        <v>1610</v>
      </c>
      <c r="I784" s="4">
        <f t="shared" si="846"/>
        <v>0</v>
      </c>
      <c r="J784" s="4">
        <f t="shared" si="846"/>
        <v>0</v>
      </c>
      <c r="K784" s="4">
        <f t="shared" si="846"/>
        <v>0</v>
      </c>
      <c r="L784" s="4">
        <f t="shared" si="846"/>
        <v>1610</v>
      </c>
      <c r="M784" s="4">
        <f t="shared" si="846"/>
        <v>0</v>
      </c>
      <c r="N784" s="4">
        <f t="shared" si="846"/>
        <v>1610</v>
      </c>
      <c r="O784" s="4">
        <f t="shared" si="846"/>
        <v>1580</v>
      </c>
      <c r="P784" s="4">
        <f t="shared" si="846"/>
        <v>0</v>
      </c>
      <c r="Q784" s="4">
        <f t="shared" si="846"/>
        <v>1580</v>
      </c>
      <c r="R784" s="4">
        <f t="shared" si="846"/>
        <v>0</v>
      </c>
      <c r="S784" s="4">
        <f t="shared" si="846"/>
        <v>1580</v>
      </c>
      <c r="T784" s="4">
        <f t="shared" si="846"/>
        <v>0</v>
      </c>
      <c r="U784" s="4">
        <f t="shared" si="846"/>
        <v>1580</v>
      </c>
      <c r="V784" s="4">
        <f t="shared" si="846"/>
        <v>1530</v>
      </c>
      <c r="W784" s="4">
        <f t="shared" si="847"/>
        <v>0</v>
      </c>
      <c r="X784" s="4">
        <f t="shared" si="847"/>
        <v>1530</v>
      </c>
      <c r="Y784" s="4">
        <f t="shared" si="847"/>
        <v>0</v>
      </c>
      <c r="Z784" s="4">
        <f t="shared" si="847"/>
        <v>1530</v>
      </c>
      <c r="AA784" s="82"/>
    </row>
    <row r="785" spans="1:27" s="107" customFormat="1" ht="31.5" hidden="1" outlineLevel="5" x14ac:dyDescent="0.2">
      <c r="A785" s="47" t="s">
        <v>381</v>
      </c>
      <c r="B785" s="47" t="s">
        <v>314</v>
      </c>
      <c r="C785" s="47" t="s">
        <v>403</v>
      </c>
      <c r="D785" s="47"/>
      <c r="E785" s="45" t="s">
        <v>404</v>
      </c>
      <c r="F785" s="20">
        <f>F786</f>
        <v>1610</v>
      </c>
      <c r="G785" s="20">
        <f t="shared" si="846"/>
        <v>0</v>
      </c>
      <c r="H785" s="20">
        <f t="shared" si="846"/>
        <v>1610</v>
      </c>
      <c r="I785" s="20">
        <f t="shared" si="846"/>
        <v>0</v>
      </c>
      <c r="J785" s="20">
        <f t="shared" si="846"/>
        <v>0</v>
      </c>
      <c r="K785" s="20">
        <f t="shared" si="846"/>
        <v>0</v>
      </c>
      <c r="L785" s="20">
        <f t="shared" si="846"/>
        <v>1610</v>
      </c>
      <c r="M785" s="20">
        <f t="shared" si="846"/>
        <v>0</v>
      </c>
      <c r="N785" s="20">
        <f t="shared" si="846"/>
        <v>1610</v>
      </c>
      <c r="O785" s="20">
        <f t="shared" si="846"/>
        <v>1580</v>
      </c>
      <c r="P785" s="20">
        <f t="shared" si="846"/>
        <v>0</v>
      </c>
      <c r="Q785" s="20">
        <f t="shared" si="846"/>
        <v>1580</v>
      </c>
      <c r="R785" s="20">
        <f t="shared" si="846"/>
        <v>0</v>
      </c>
      <c r="S785" s="20">
        <f t="shared" si="846"/>
        <v>1580</v>
      </c>
      <c r="T785" s="20">
        <f t="shared" si="846"/>
        <v>0</v>
      </c>
      <c r="U785" s="20">
        <f t="shared" si="846"/>
        <v>1580</v>
      </c>
      <c r="V785" s="20">
        <f t="shared" si="846"/>
        <v>1530</v>
      </c>
      <c r="W785" s="20">
        <f t="shared" si="847"/>
        <v>0</v>
      </c>
      <c r="X785" s="20">
        <f t="shared" si="847"/>
        <v>1530</v>
      </c>
      <c r="Y785" s="20">
        <f t="shared" si="847"/>
        <v>0</v>
      </c>
      <c r="Z785" s="20">
        <f t="shared" si="847"/>
        <v>1530</v>
      </c>
      <c r="AA785" s="82"/>
    </row>
    <row r="786" spans="1:27" s="107" customFormat="1" ht="15.75" hidden="1" outlineLevel="7" x14ac:dyDescent="0.2">
      <c r="A786" s="46" t="s">
        <v>381</v>
      </c>
      <c r="B786" s="46" t="s">
        <v>314</v>
      </c>
      <c r="C786" s="46" t="s">
        <v>403</v>
      </c>
      <c r="D786" s="46" t="s">
        <v>33</v>
      </c>
      <c r="E786" s="50" t="s">
        <v>34</v>
      </c>
      <c r="F786" s="7">
        <v>1610</v>
      </c>
      <c r="G786" s="8"/>
      <c r="H786" s="7">
        <f t="shared" ref="H786" si="848">SUM(F786:G786)</f>
        <v>1610</v>
      </c>
      <c r="I786" s="8"/>
      <c r="J786" s="8"/>
      <c r="K786" s="8"/>
      <c r="L786" s="7">
        <f t="shared" ref="L786" si="849">SUM(H786:K786)</f>
        <v>1610</v>
      </c>
      <c r="M786" s="8"/>
      <c r="N786" s="7">
        <f>SUM(L786:M786)</f>
        <v>1610</v>
      </c>
      <c r="O786" s="7">
        <v>1580</v>
      </c>
      <c r="P786" s="7"/>
      <c r="Q786" s="7">
        <f t="shared" ref="Q786" si="850">SUM(O786:P786)</f>
        <v>1580</v>
      </c>
      <c r="R786" s="8"/>
      <c r="S786" s="7">
        <f t="shared" ref="S786" si="851">SUM(Q786:R786)</f>
        <v>1580</v>
      </c>
      <c r="T786" s="8"/>
      <c r="U786" s="7">
        <f>SUM(S786:T786)</f>
        <v>1580</v>
      </c>
      <c r="V786" s="7">
        <v>1530</v>
      </c>
      <c r="W786" s="7"/>
      <c r="X786" s="7">
        <f t="shared" ref="X786" si="852">SUM(V786:W786)</f>
        <v>1530</v>
      </c>
      <c r="Y786" s="8"/>
      <c r="Z786" s="7">
        <f t="shared" ref="Z786" si="853">SUM(X786:Y786)</f>
        <v>1530</v>
      </c>
      <c r="AA786" s="82"/>
    </row>
    <row r="787" spans="1:27" s="154" customFormat="1" ht="15.75" hidden="1" outlineLevel="7" x14ac:dyDescent="0.25">
      <c r="A787" s="5" t="s">
        <v>381</v>
      </c>
      <c r="B787" s="138" t="s">
        <v>571</v>
      </c>
      <c r="C787" s="153"/>
      <c r="D787" s="10"/>
      <c r="E787" s="139" t="s">
        <v>554</v>
      </c>
      <c r="F787" s="20"/>
      <c r="G787" s="4"/>
      <c r="H787" s="20"/>
      <c r="I787" s="4"/>
      <c r="J787" s="132">
        <f>J794+J788</f>
        <v>87.188370000000006</v>
      </c>
      <c r="K787" s="4"/>
      <c r="L787" s="132">
        <f>L794+L788</f>
        <v>87.188370000000006</v>
      </c>
      <c r="M787" s="4"/>
      <c r="N787" s="132">
        <f>N794+N788</f>
        <v>87.188370000000006</v>
      </c>
      <c r="O787" s="20"/>
      <c r="P787" s="20"/>
      <c r="Q787" s="20"/>
      <c r="R787" s="4"/>
      <c r="S787" s="20"/>
      <c r="T787" s="4"/>
      <c r="U787" s="132">
        <f>U794+U788</f>
        <v>0</v>
      </c>
      <c r="V787" s="20"/>
      <c r="W787" s="20"/>
      <c r="X787" s="20"/>
      <c r="Y787" s="4"/>
      <c r="Z787" s="20"/>
      <c r="AA787" s="82"/>
    </row>
    <row r="788" spans="1:27" s="154" customFormat="1" ht="15.75" hidden="1" outlineLevel="7" x14ac:dyDescent="0.25">
      <c r="A788" s="5" t="s">
        <v>381</v>
      </c>
      <c r="B788" s="142" t="s">
        <v>738</v>
      </c>
      <c r="C788" s="144"/>
      <c r="D788" s="145"/>
      <c r="E788" s="149" t="s">
        <v>739</v>
      </c>
      <c r="F788" s="20"/>
      <c r="G788" s="4"/>
      <c r="H788" s="20"/>
      <c r="I788" s="4"/>
      <c r="J788" s="132">
        <f t="shared" ref="J788:N792" si="854">J789</f>
        <v>87.188370000000006</v>
      </c>
      <c r="K788" s="4"/>
      <c r="L788" s="132">
        <f t="shared" si="854"/>
        <v>87.188370000000006</v>
      </c>
      <c r="M788" s="4"/>
      <c r="N788" s="132">
        <f t="shared" si="854"/>
        <v>87.188370000000006</v>
      </c>
      <c r="O788" s="20"/>
      <c r="P788" s="20"/>
      <c r="Q788" s="20"/>
      <c r="R788" s="4"/>
      <c r="S788" s="20"/>
      <c r="T788" s="4"/>
      <c r="U788" s="132">
        <f t="shared" ref="U788:U792" si="855">U789</f>
        <v>0</v>
      </c>
      <c r="V788" s="20"/>
      <c r="W788" s="20"/>
      <c r="X788" s="20"/>
      <c r="Y788" s="4"/>
      <c r="Z788" s="20"/>
      <c r="AA788" s="82"/>
    </row>
    <row r="789" spans="1:27" s="154" customFormat="1" ht="31.5" hidden="1" outlineLevel="7" x14ac:dyDescent="0.25">
      <c r="A789" s="5" t="s">
        <v>381</v>
      </c>
      <c r="B789" s="142" t="s">
        <v>738</v>
      </c>
      <c r="C789" s="142" t="s">
        <v>289</v>
      </c>
      <c r="D789" s="144"/>
      <c r="E789" s="143" t="s">
        <v>290</v>
      </c>
      <c r="F789" s="20"/>
      <c r="G789" s="4"/>
      <c r="H789" s="20"/>
      <c r="I789" s="4"/>
      <c r="J789" s="132">
        <f t="shared" si="854"/>
        <v>87.188370000000006</v>
      </c>
      <c r="K789" s="4"/>
      <c r="L789" s="132">
        <f t="shared" si="854"/>
        <v>87.188370000000006</v>
      </c>
      <c r="M789" s="4"/>
      <c r="N789" s="132">
        <f t="shared" si="854"/>
        <v>87.188370000000006</v>
      </c>
      <c r="O789" s="20"/>
      <c r="P789" s="20"/>
      <c r="Q789" s="20"/>
      <c r="R789" s="4"/>
      <c r="S789" s="20"/>
      <c r="T789" s="4"/>
      <c r="U789" s="132">
        <f t="shared" si="855"/>
        <v>0</v>
      </c>
      <c r="V789" s="20"/>
      <c r="W789" s="20"/>
      <c r="X789" s="20"/>
      <c r="Y789" s="4"/>
      <c r="Z789" s="20"/>
      <c r="AA789" s="82"/>
    </row>
    <row r="790" spans="1:27" s="154" customFormat="1" ht="31.5" hidden="1" outlineLevel="7" x14ac:dyDescent="0.25">
      <c r="A790" s="5" t="s">
        <v>381</v>
      </c>
      <c r="B790" s="142" t="s">
        <v>738</v>
      </c>
      <c r="C790" s="144">
        <v>190000000</v>
      </c>
      <c r="D790" s="145"/>
      <c r="E790" s="146" t="s">
        <v>740</v>
      </c>
      <c r="F790" s="20"/>
      <c r="G790" s="4"/>
      <c r="H790" s="20"/>
      <c r="I790" s="4"/>
      <c r="J790" s="132">
        <f t="shared" si="854"/>
        <v>87.188370000000006</v>
      </c>
      <c r="K790" s="4"/>
      <c r="L790" s="132">
        <f t="shared" si="854"/>
        <v>87.188370000000006</v>
      </c>
      <c r="M790" s="4"/>
      <c r="N790" s="132">
        <f t="shared" si="854"/>
        <v>87.188370000000006</v>
      </c>
      <c r="O790" s="20"/>
      <c r="P790" s="20"/>
      <c r="Q790" s="20"/>
      <c r="R790" s="4"/>
      <c r="S790" s="20"/>
      <c r="T790" s="4"/>
      <c r="U790" s="132">
        <f t="shared" si="855"/>
        <v>0</v>
      </c>
      <c r="V790" s="20"/>
      <c r="W790" s="20"/>
      <c r="X790" s="20"/>
      <c r="Y790" s="4"/>
      <c r="Z790" s="20"/>
      <c r="AA790" s="82"/>
    </row>
    <row r="791" spans="1:27" s="154" customFormat="1" ht="31.5" hidden="1" outlineLevel="7" x14ac:dyDescent="0.25">
      <c r="A791" s="5" t="s">
        <v>381</v>
      </c>
      <c r="B791" s="142" t="s">
        <v>738</v>
      </c>
      <c r="C791" s="145" t="s">
        <v>396</v>
      </c>
      <c r="D791" s="145"/>
      <c r="E791" s="147" t="s">
        <v>57</v>
      </c>
      <c r="F791" s="20"/>
      <c r="G791" s="4"/>
      <c r="H791" s="20"/>
      <c r="I791" s="4"/>
      <c r="J791" s="132">
        <f t="shared" si="854"/>
        <v>87.188370000000006</v>
      </c>
      <c r="K791" s="4"/>
      <c r="L791" s="132">
        <f t="shared" si="854"/>
        <v>87.188370000000006</v>
      </c>
      <c r="M791" s="4"/>
      <c r="N791" s="132">
        <f t="shared" si="854"/>
        <v>87.188370000000006</v>
      </c>
      <c r="O791" s="20"/>
      <c r="P791" s="20"/>
      <c r="Q791" s="20"/>
      <c r="R791" s="4"/>
      <c r="S791" s="20"/>
      <c r="T791" s="4"/>
      <c r="U791" s="132">
        <f t="shared" si="855"/>
        <v>0</v>
      </c>
      <c r="V791" s="20"/>
      <c r="W791" s="20"/>
      <c r="X791" s="20"/>
      <c r="Y791" s="4"/>
      <c r="Z791" s="20"/>
      <c r="AA791" s="82"/>
    </row>
    <row r="792" spans="1:27" s="155" customFormat="1" ht="31.5" hidden="1" outlineLevel="7" x14ac:dyDescent="0.25">
      <c r="A792" s="5" t="s">
        <v>381</v>
      </c>
      <c r="B792" s="142" t="s">
        <v>738</v>
      </c>
      <c r="C792" s="145" t="s">
        <v>766</v>
      </c>
      <c r="D792" s="145"/>
      <c r="E792" s="147" t="s">
        <v>741</v>
      </c>
      <c r="F792" s="4"/>
      <c r="G792" s="4"/>
      <c r="H792" s="4"/>
      <c r="I792" s="4"/>
      <c r="J792" s="156">
        <f t="shared" si="854"/>
        <v>87.188370000000006</v>
      </c>
      <c r="K792" s="4"/>
      <c r="L792" s="156">
        <f t="shared" si="854"/>
        <v>87.188370000000006</v>
      </c>
      <c r="M792" s="4"/>
      <c r="N792" s="156">
        <f t="shared" si="854"/>
        <v>87.188370000000006</v>
      </c>
      <c r="O792" s="4"/>
      <c r="P792" s="4"/>
      <c r="Q792" s="4"/>
      <c r="R792" s="4"/>
      <c r="S792" s="4"/>
      <c r="T792" s="4"/>
      <c r="U792" s="156">
        <f t="shared" si="855"/>
        <v>0</v>
      </c>
      <c r="V792" s="4"/>
      <c r="W792" s="4"/>
      <c r="X792" s="4"/>
      <c r="Y792" s="4"/>
      <c r="Z792" s="4"/>
      <c r="AA792" s="82"/>
    </row>
    <row r="793" spans="1:27" s="150" customFormat="1" ht="31.5" hidden="1" outlineLevel="7" x14ac:dyDescent="0.25">
      <c r="A793" s="13" t="s">
        <v>381</v>
      </c>
      <c r="B793" s="151" t="s">
        <v>738</v>
      </c>
      <c r="C793" s="148" t="s">
        <v>766</v>
      </c>
      <c r="D793" s="148" t="s">
        <v>92</v>
      </c>
      <c r="E793" s="152" t="s">
        <v>591</v>
      </c>
      <c r="F793" s="8"/>
      <c r="G793" s="8"/>
      <c r="H793" s="8"/>
      <c r="I793" s="8"/>
      <c r="J793" s="156">
        <v>87.188370000000006</v>
      </c>
      <c r="K793" s="8"/>
      <c r="L793" s="8">
        <f t="shared" ref="L793" si="856">SUM(H793:K793)</f>
        <v>87.188370000000006</v>
      </c>
      <c r="M793" s="8"/>
      <c r="N793" s="8">
        <f>SUM(L793:M793)</f>
        <v>87.188370000000006</v>
      </c>
      <c r="O793" s="8"/>
      <c r="P793" s="8"/>
      <c r="Q793" s="8"/>
      <c r="R793" s="8"/>
      <c r="S793" s="8"/>
      <c r="T793" s="8"/>
      <c r="U793" s="8">
        <f>SUM(S793:T793)</f>
        <v>0</v>
      </c>
      <c r="V793" s="8"/>
      <c r="W793" s="8"/>
      <c r="X793" s="8"/>
      <c r="Y793" s="8"/>
      <c r="Z793" s="8"/>
      <c r="AA793" s="82"/>
    </row>
    <row r="794" spans="1:27" s="107" customFormat="1" ht="15.75" outlineLevel="7" x14ac:dyDescent="0.2">
      <c r="A794" s="46"/>
      <c r="B794" s="46"/>
      <c r="C794" s="46"/>
      <c r="D794" s="46"/>
      <c r="E794" s="50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82"/>
    </row>
    <row r="795" spans="1:27" ht="30.75" customHeight="1" x14ac:dyDescent="0.2">
      <c r="A795" s="5" t="s">
        <v>441</v>
      </c>
      <c r="B795" s="5"/>
      <c r="C795" s="5"/>
      <c r="D795" s="5"/>
      <c r="E795" s="23" t="s">
        <v>442</v>
      </c>
      <c r="F795" s="4">
        <f>F796+F803+F812+F829+F903</f>
        <v>225267.20000000001</v>
      </c>
      <c r="G795" s="4">
        <f t="shared" ref="G795:N795" si="857">G796+G803+G812+G829+G903</f>
        <v>413.02924999999999</v>
      </c>
      <c r="H795" s="4">
        <f t="shared" si="857"/>
        <v>225680.22924999997</v>
      </c>
      <c r="I795" s="4">
        <f t="shared" si="857"/>
        <v>6109.6133500000005</v>
      </c>
      <c r="J795" s="4">
        <f t="shared" si="857"/>
        <v>7020.5835900000002</v>
      </c>
      <c r="K795" s="4">
        <f t="shared" si="857"/>
        <v>224.0549</v>
      </c>
      <c r="L795" s="4">
        <f t="shared" si="857"/>
        <v>239034.48108999999</v>
      </c>
      <c r="M795" s="4">
        <f t="shared" si="857"/>
        <v>1339.99045</v>
      </c>
      <c r="N795" s="4">
        <f t="shared" si="857"/>
        <v>240374.47153999997</v>
      </c>
      <c r="O795" s="4">
        <f>O796+O803+O812+O829+O903</f>
        <v>215695</v>
      </c>
      <c r="P795" s="4">
        <f t="shared" ref="P795:U795" si="858">P796+P803+P812+P829+P903</f>
        <v>0</v>
      </c>
      <c r="Q795" s="4">
        <f t="shared" si="858"/>
        <v>215695</v>
      </c>
      <c r="R795" s="4">
        <f t="shared" si="858"/>
        <v>6557.8579999999993</v>
      </c>
      <c r="S795" s="4">
        <f t="shared" si="858"/>
        <v>222252.85800000001</v>
      </c>
      <c r="T795" s="4">
        <f t="shared" si="858"/>
        <v>0</v>
      </c>
      <c r="U795" s="4">
        <f t="shared" si="858"/>
        <v>222252.85800000001</v>
      </c>
      <c r="V795" s="4">
        <f>V796+V803+V812+V829+V903</f>
        <v>202836.5</v>
      </c>
      <c r="W795" s="4">
        <f t="shared" ref="W795:Z795" si="859">W796+W803+W812+W829+W903</f>
        <v>0</v>
      </c>
      <c r="X795" s="4">
        <f t="shared" si="859"/>
        <v>202836.5</v>
      </c>
      <c r="Y795" s="4">
        <f t="shared" si="859"/>
        <v>20074.625</v>
      </c>
      <c r="Z795" s="4">
        <f t="shared" si="859"/>
        <v>222911.125</v>
      </c>
      <c r="AA795" s="82"/>
    </row>
    <row r="796" spans="1:27" ht="21.75" hidden="1" customHeight="1" x14ac:dyDescent="0.2">
      <c r="A796" s="5" t="s">
        <v>441</v>
      </c>
      <c r="B796" s="5" t="s">
        <v>558</v>
      </c>
      <c r="C796" s="5"/>
      <c r="D796" s="5"/>
      <c r="E796" s="14" t="s">
        <v>542</v>
      </c>
      <c r="F796" s="4">
        <f t="shared" ref="F796:Z801" si="860">F797</f>
        <v>39</v>
      </c>
      <c r="G796" s="4">
        <f t="shared" si="860"/>
        <v>0</v>
      </c>
      <c r="H796" s="4">
        <f t="shared" si="860"/>
        <v>39</v>
      </c>
      <c r="I796" s="4">
        <f t="shared" si="860"/>
        <v>0</v>
      </c>
      <c r="J796" s="4">
        <f t="shared" si="860"/>
        <v>0</v>
      </c>
      <c r="K796" s="4">
        <f t="shared" si="860"/>
        <v>0</v>
      </c>
      <c r="L796" s="4">
        <f t="shared" si="860"/>
        <v>39</v>
      </c>
      <c r="M796" s="4">
        <f t="shared" si="860"/>
        <v>0</v>
      </c>
      <c r="N796" s="4">
        <f t="shared" si="860"/>
        <v>39</v>
      </c>
      <c r="O796" s="4">
        <f t="shared" si="860"/>
        <v>39</v>
      </c>
      <c r="P796" s="4">
        <f t="shared" si="860"/>
        <v>0</v>
      </c>
      <c r="Q796" s="4">
        <f t="shared" si="860"/>
        <v>39</v>
      </c>
      <c r="R796" s="4">
        <f t="shared" si="860"/>
        <v>0</v>
      </c>
      <c r="S796" s="4">
        <f t="shared" si="860"/>
        <v>39</v>
      </c>
      <c r="T796" s="4">
        <f t="shared" si="860"/>
        <v>0</v>
      </c>
      <c r="U796" s="4">
        <f t="shared" si="860"/>
        <v>39</v>
      </c>
      <c r="V796" s="4">
        <f t="shared" si="860"/>
        <v>39</v>
      </c>
      <c r="W796" s="4">
        <f t="shared" si="860"/>
        <v>0</v>
      </c>
      <c r="X796" s="4">
        <f t="shared" si="860"/>
        <v>39</v>
      </c>
      <c r="Y796" s="4">
        <f t="shared" si="860"/>
        <v>0</v>
      </c>
      <c r="Z796" s="4">
        <f t="shared" si="860"/>
        <v>39</v>
      </c>
      <c r="AA796" s="82"/>
    </row>
    <row r="797" spans="1:27" ht="15.75" hidden="1" outlineLevel="1" x14ac:dyDescent="0.2">
      <c r="A797" s="5" t="s">
        <v>441</v>
      </c>
      <c r="B797" s="5" t="s">
        <v>15</v>
      </c>
      <c r="C797" s="5"/>
      <c r="D797" s="5"/>
      <c r="E797" s="23" t="s">
        <v>16</v>
      </c>
      <c r="F797" s="4">
        <f t="shared" si="860"/>
        <v>39</v>
      </c>
      <c r="G797" s="4">
        <f t="shared" si="860"/>
        <v>0</v>
      </c>
      <c r="H797" s="4">
        <f t="shared" si="860"/>
        <v>39</v>
      </c>
      <c r="I797" s="4">
        <f t="shared" si="860"/>
        <v>0</v>
      </c>
      <c r="J797" s="4">
        <f t="shared" si="860"/>
        <v>0</v>
      </c>
      <c r="K797" s="4">
        <f t="shared" si="860"/>
        <v>0</v>
      </c>
      <c r="L797" s="4">
        <f t="shared" si="860"/>
        <v>39</v>
      </c>
      <c r="M797" s="4">
        <f t="shared" si="860"/>
        <v>0</v>
      </c>
      <c r="N797" s="4">
        <f t="shared" si="860"/>
        <v>39</v>
      </c>
      <c r="O797" s="4">
        <f t="shared" si="860"/>
        <v>39</v>
      </c>
      <c r="P797" s="4">
        <f t="shared" si="860"/>
        <v>0</v>
      </c>
      <c r="Q797" s="4">
        <f t="shared" si="860"/>
        <v>39</v>
      </c>
      <c r="R797" s="4">
        <f t="shared" si="860"/>
        <v>0</v>
      </c>
      <c r="S797" s="4">
        <f t="shared" si="860"/>
        <v>39</v>
      </c>
      <c r="T797" s="4">
        <f t="shared" si="860"/>
        <v>0</v>
      </c>
      <c r="U797" s="4">
        <f t="shared" si="860"/>
        <v>39</v>
      </c>
      <c r="V797" s="4">
        <f t="shared" si="860"/>
        <v>39</v>
      </c>
      <c r="W797" s="4">
        <f t="shared" si="860"/>
        <v>0</v>
      </c>
      <c r="X797" s="4">
        <f t="shared" si="860"/>
        <v>39</v>
      </c>
      <c r="Y797" s="4">
        <f t="shared" si="860"/>
        <v>0</v>
      </c>
      <c r="Z797" s="4">
        <f t="shared" si="860"/>
        <v>39</v>
      </c>
      <c r="AA797" s="82"/>
    </row>
    <row r="798" spans="1:27" ht="31.5" hidden="1" outlineLevel="2" x14ac:dyDescent="0.2">
      <c r="A798" s="5" t="s">
        <v>441</v>
      </c>
      <c r="B798" s="5" t="s">
        <v>15</v>
      </c>
      <c r="C798" s="5" t="s">
        <v>52</v>
      </c>
      <c r="D798" s="5"/>
      <c r="E798" s="23" t="s">
        <v>53</v>
      </c>
      <c r="F798" s="4">
        <f t="shared" si="860"/>
        <v>39</v>
      </c>
      <c r="G798" s="4">
        <f t="shared" si="860"/>
        <v>0</v>
      </c>
      <c r="H798" s="4">
        <f t="shared" si="860"/>
        <v>39</v>
      </c>
      <c r="I798" s="4">
        <f t="shared" si="860"/>
        <v>0</v>
      </c>
      <c r="J798" s="4">
        <f t="shared" si="860"/>
        <v>0</v>
      </c>
      <c r="K798" s="4">
        <f t="shared" si="860"/>
        <v>0</v>
      </c>
      <c r="L798" s="4">
        <f t="shared" si="860"/>
        <v>39</v>
      </c>
      <c r="M798" s="4">
        <f t="shared" si="860"/>
        <v>0</v>
      </c>
      <c r="N798" s="4">
        <f t="shared" si="860"/>
        <v>39</v>
      </c>
      <c r="O798" s="4">
        <f t="shared" si="860"/>
        <v>39</v>
      </c>
      <c r="P798" s="4">
        <f t="shared" si="860"/>
        <v>0</v>
      </c>
      <c r="Q798" s="4">
        <f t="shared" si="860"/>
        <v>39</v>
      </c>
      <c r="R798" s="4">
        <f t="shared" si="860"/>
        <v>0</v>
      </c>
      <c r="S798" s="4">
        <f t="shared" si="860"/>
        <v>39</v>
      </c>
      <c r="T798" s="4">
        <f t="shared" si="860"/>
        <v>0</v>
      </c>
      <c r="U798" s="4">
        <f t="shared" si="860"/>
        <v>39</v>
      </c>
      <c r="V798" s="4">
        <f t="shared" si="860"/>
        <v>39</v>
      </c>
      <c r="W798" s="4">
        <f t="shared" si="860"/>
        <v>0</v>
      </c>
      <c r="X798" s="4">
        <f t="shared" si="860"/>
        <v>39</v>
      </c>
      <c r="Y798" s="4">
        <f t="shared" si="860"/>
        <v>0</v>
      </c>
      <c r="Z798" s="4">
        <f t="shared" si="860"/>
        <v>39</v>
      </c>
      <c r="AA798" s="82"/>
    </row>
    <row r="799" spans="1:27" ht="31.5" hidden="1" outlineLevel="3" x14ac:dyDescent="0.2">
      <c r="A799" s="5" t="s">
        <v>441</v>
      </c>
      <c r="B799" s="5" t="s">
        <v>15</v>
      </c>
      <c r="C799" s="5" t="s">
        <v>98</v>
      </c>
      <c r="D799" s="5"/>
      <c r="E799" s="23" t="s">
        <v>99</v>
      </c>
      <c r="F799" s="4">
        <f t="shared" si="860"/>
        <v>39</v>
      </c>
      <c r="G799" s="4">
        <f t="shared" si="860"/>
        <v>0</v>
      </c>
      <c r="H799" s="4">
        <f t="shared" si="860"/>
        <v>39</v>
      </c>
      <c r="I799" s="4">
        <f t="shared" si="860"/>
        <v>0</v>
      </c>
      <c r="J799" s="4">
        <f t="shared" si="860"/>
        <v>0</v>
      </c>
      <c r="K799" s="4">
        <f t="shared" si="860"/>
        <v>0</v>
      </c>
      <c r="L799" s="4">
        <f t="shared" si="860"/>
        <v>39</v>
      </c>
      <c r="M799" s="4">
        <f t="shared" si="860"/>
        <v>0</v>
      </c>
      <c r="N799" s="4">
        <f t="shared" si="860"/>
        <v>39</v>
      </c>
      <c r="O799" s="4">
        <f t="shared" si="860"/>
        <v>39</v>
      </c>
      <c r="P799" s="4">
        <f t="shared" si="860"/>
        <v>0</v>
      </c>
      <c r="Q799" s="4">
        <f t="shared" si="860"/>
        <v>39</v>
      </c>
      <c r="R799" s="4">
        <f t="shared" si="860"/>
        <v>0</v>
      </c>
      <c r="S799" s="4">
        <f t="shared" si="860"/>
        <v>39</v>
      </c>
      <c r="T799" s="4">
        <f t="shared" si="860"/>
        <v>0</v>
      </c>
      <c r="U799" s="4">
        <f t="shared" si="860"/>
        <v>39</v>
      </c>
      <c r="V799" s="4">
        <f t="shared" si="860"/>
        <v>39</v>
      </c>
      <c r="W799" s="4">
        <f t="shared" si="860"/>
        <v>0</v>
      </c>
      <c r="X799" s="4">
        <f t="shared" si="860"/>
        <v>39</v>
      </c>
      <c r="Y799" s="4">
        <f t="shared" si="860"/>
        <v>0</v>
      </c>
      <c r="Z799" s="4">
        <f t="shared" si="860"/>
        <v>39</v>
      </c>
      <c r="AA799" s="82"/>
    </row>
    <row r="800" spans="1:27" ht="47.25" hidden="1" outlineLevel="4" x14ac:dyDescent="0.2">
      <c r="A800" s="5" t="s">
        <v>441</v>
      </c>
      <c r="B800" s="5" t="s">
        <v>15</v>
      </c>
      <c r="C800" s="5" t="s">
        <v>100</v>
      </c>
      <c r="D800" s="5"/>
      <c r="E800" s="23" t="s">
        <v>101</v>
      </c>
      <c r="F800" s="4">
        <f t="shared" si="860"/>
        <v>39</v>
      </c>
      <c r="G800" s="4">
        <f t="shared" si="860"/>
        <v>0</v>
      </c>
      <c r="H800" s="4">
        <f t="shared" si="860"/>
        <v>39</v>
      </c>
      <c r="I800" s="4">
        <f t="shared" si="860"/>
        <v>0</v>
      </c>
      <c r="J800" s="4">
        <f t="shared" si="860"/>
        <v>0</v>
      </c>
      <c r="K800" s="4">
        <f t="shared" si="860"/>
        <v>0</v>
      </c>
      <c r="L800" s="4">
        <f t="shared" si="860"/>
        <v>39</v>
      </c>
      <c r="M800" s="4">
        <f t="shared" si="860"/>
        <v>0</v>
      </c>
      <c r="N800" s="4">
        <f t="shared" si="860"/>
        <v>39</v>
      </c>
      <c r="O800" s="4">
        <f t="shared" si="860"/>
        <v>39</v>
      </c>
      <c r="P800" s="4">
        <f t="shared" si="860"/>
        <v>0</v>
      </c>
      <c r="Q800" s="4">
        <f t="shared" si="860"/>
        <v>39</v>
      </c>
      <c r="R800" s="4">
        <f t="shared" si="860"/>
        <v>0</v>
      </c>
      <c r="S800" s="4">
        <f t="shared" si="860"/>
        <v>39</v>
      </c>
      <c r="T800" s="4">
        <f t="shared" si="860"/>
        <v>0</v>
      </c>
      <c r="U800" s="4">
        <f t="shared" si="860"/>
        <v>39</v>
      </c>
      <c r="V800" s="4">
        <f t="shared" si="860"/>
        <v>39</v>
      </c>
      <c r="W800" s="4">
        <f t="shared" si="860"/>
        <v>0</v>
      </c>
      <c r="X800" s="4">
        <f t="shared" si="860"/>
        <v>39</v>
      </c>
      <c r="Y800" s="4">
        <f t="shared" si="860"/>
        <v>0</v>
      </c>
      <c r="Z800" s="4">
        <f t="shared" si="860"/>
        <v>39</v>
      </c>
      <c r="AA800" s="82"/>
    </row>
    <row r="801" spans="1:27" ht="15.75" hidden="1" outlineLevel="5" x14ac:dyDescent="0.2">
      <c r="A801" s="5" t="s">
        <v>441</v>
      </c>
      <c r="B801" s="5" t="s">
        <v>15</v>
      </c>
      <c r="C801" s="5" t="s">
        <v>102</v>
      </c>
      <c r="D801" s="5"/>
      <c r="E801" s="23" t="s">
        <v>103</v>
      </c>
      <c r="F801" s="4">
        <f t="shared" si="860"/>
        <v>39</v>
      </c>
      <c r="G801" s="4">
        <f t="shared" si="860"/>
        <v>0</v>
      </c>
      <c r="H801" s="4">
        <f t="shared" si="860"/>
        <v>39</v>
      </c>
      <c r="I801" s="4">
        <f t="shared" si="860"/>
        <v>0</v>
      </c>
      <c r="J801" s="4">
        <f t="shared" si="860"/>
        <v>0</v>
      </c>
      <c r="K801" s="4">
        <f t="shared" si="860"/>
        <v>0</v>
      </c>
      <c r="L801" s="4">
        <f t="shared" si="860"/>
        <v>39</v>
      </c>
      <c r="M801" s="4">
        <f t="shared" si="860"/>
        <v>0</v>
      </c>
      <c r="N801" s="4">
        <f t="shared" si="860"/>
        <v>39</v>
      </c>
      <c r="O801" s="4">
        <f t="shared" si="860"/>
        <v>39</v>
      </c>
      <c r="P801" s="4">
        <f t="shared" si="860"/>
        <v>0</v>
      </c>
      <c r="Q801" s="4">
        <f t="shared" si="860"/>
        <v>39</v>
      </c>
      <c r="R801" s="4">
        <f t="shared" si="860"/>
        <v>0</v>
      </c>
      <c r="S801" s="4">
        <f t="shared" si="860"/>
        <v>39</v>
      </c>
      <c r="T801" s="4">
        <f t="shared" si="860"/>
        <v>0</v>
      </c>
      <c r="U801" s="4">
        <f t="shared" si="860"/>
        <v>39</v>
      </c>
      <c r="V801" s="4">
        <f t="shared" si="860"/>
        <v>39</v>
      </c>
      <c r="W801" s="4">
        <f t="shared" si="860"/>
        <v>0</v>
      </c>
      <c r="X801" s="4">
        <f t="shared" si="860"/>
        <v>39</v>
      </c>
      <c r="Y801" s="4">
        <f t="shared" si="860"/>
        <v>0</v>
      </c>
      <c r="Z801" s="4">
        <f t="shared" si="860"/>
        <v>39</v>
      </c>
      <c r="AA801" s="82"/>
    </row>
    <row r="802" spans="1:27" ht="31.5" hidden="1" outlineLevel="7" x14ac:dyDescent="0.2">
      <c r="A802" s="13" t="s">
        <v>441</v>
      </c>
      <c r="B802" s="13" t="s">
        <v>15</v>
      </c>
      <c r="C802" s="13" t="s">
        <v>102</v>
      </c>
      <c r="D802" s="13" t="s">
        <v>11</v>
      </c>
      <c r="E802" s="18" t="s">
        <v>12</v>
      </c>
      <c r="F802" s="8">
        <v>39</v>
      </c>
      <c r="G802" s="8"/>
      <c r="H802" s="8">
        <f t="shared" ref="H802" si="861">SUM(F802:G802)</f>
        <v>39</v>
      </c>
      <c r="I802" s="8"/>
      <c r="J802" s="8"/>
      <c r="K802" s="8"/>
      <c r="L802" s="8">
        <f t="shared" ref="L802" si="862">SUM(H802:K802)</f>
        <v>39</v>
      </c>
      <c r="M802" s="8"/>
      <c r="N802" s="8">
        <f>SUM(L802:M802)</f>
        <v>39</v>
      </c>
      <c r="O802" s="8">
        <v>39</v>
      </c>
      <c r="P802" s="8"/>
      <c r="Q802" s="8">
        <f t="shared" ref="Q802" si="863">SUM(O802:P802)</f>
        <v>39</v>
      </c>
      <c r="R802" s="8"/>
      <c r="S802" s="8">
        <f t="shared" ref="S802" si="864">SUM(Q802:R802)</f>
        <v>39</v>
      </c>
      <c r="T802" s="8"/>
      <c r="U802" s="8">
        <f>SUM(S802:T802)</f>
        <v>39</v>
      </c>
      <c r="V802" s="8">
        <v>39</v>
      </c>
      <c r="W802" s="8"/>
      <c r="X802" s="8">
        <f t="shared" ref="X802" si="865">SUM(V802:W802)</f>
        <v>39</v>
      </c>
      <c r="Y802" s="8"/>
      <c r="Z802" s="8">
        <f t="shared" ref="Z802" si="866">SUM(X802:Y802)</f>
        <v>39</v>
      </c>
      <c r="AA802" s="82"/>
    </row>
    <row r="803" spans="1:27" ht="15.75" hidden="1" outlineLevel="7" x14ac:dyDescent="0.2">
      <c r="A803" s="5" t="s">
        <v>441</v>
      </c>
      <c r="B803" s="5" t="s">
        <v>564</v>
      </c>
      <c r="C803" s="13"/>
      <c r="D803" s="13"/>
      <c r="E803" s="14" t="s">
        <v>545</v>
      </c>
      <c r="F803" s="4">
        <f>F804</f>
        <v>200</v>
      </c>
      <c r="G803" s="4">
        <f t="shared" ref="G803:V807" si="867">G804</f>
        <v>0</v>
      </c>
      <c r="H803" s="4">
        <f t="shared" si="867"/>
        <v>200</v>
      </c>
      <c r="I803" s="4">
        <f t="shared" si="867"/>
        <v>0</v>
      </c>
      <c r="J803" s="4">
        <f t="shared" si="867"/>
        <v>0</v>
      </c>
      <c r="K803" s="4">
        <f t="shared" si="867"/>
        <v>0</v>
      </c>
      <c r="L803" s="4">
        <f t="shared" si="867"/>
        <v>200</v>
      </c>
      <c r="M803" s="4">
        <f t="shared" si="867"/>
        <v>0</v>
      </c>
      <c r="N803" s="4">
        <f t="shared" si="867"/>
        <v>200</v>
      </c>
      <c r="O803" s="4">
        <f t="shared" si="867"/>
        <v>200</v>
      </c>
      <c r="P803" s="4">
        <f t="shared" si="867"/>
        <v>0</v>
      </c>
      <c r="Q803" s="4">
        <f t="shared" si="867"/>
        <v>200</v>
      </c>
      <c r="R803" s="4">
        <f t="shared" si="867"/>
        <v>0</v>
      </c>
      <c r="S803" s="4">
        <f t="shared" si="867"/>
        <v>200</v>
      </c>
      <c r="T803" s="4">
        <f t="shared" si="867"/>
        <v>0</v>
      </c>
      <c r="U803" s="4">
        <f t="shared" si="867"/>
        <v>200</v>
      </c>
      <c r="V803" s="4">
        <f t="shared" si="867"/>
        <v>200</v>
      </c>
      <c r="W803" s="4">
        <f t="shared" ref="W803:Z807" si="868">W804</f>
        <v>0</v>
      </c>
      <c r="X803" s="4">
        <f t="shared" si="868"/>
        <v>200</v>
      </c>
      <c r="Y803" s="4">
        <f t="shared" si="868"/>
        <v>0</v>
      </c>
      <c r="Z803" s="4">
        <f t="shared" si="868"/>
        <v>200</v>
      </c>
      <c r="AA803" s="82"/>
    </row>
    <row r="804" spans="1:27" ht="15.75" hidden="1" outlineLevel="1" x14ac:dyDescent="0.2">
      <c r="A804" s="5" t="s">
        <v>441</v>
      </c>
      <c r="B804" s="5" t="s">
        <v>203</v>
      </c>
      <c r="C804" s="5"/>
      <c r="D804" s="5"/>
      <c r="E804" s="23" t="s">
        <v>204</v>
      </c>
      <c r="F804" s="4">
        <f>F805</f>
        <v>200</v>
      </c>
      <c r="G804" s="4">
        <f t="shared" si="867"/>
        <v>0</v>
      </c>
      <c r="H804" s="4">
        <f t="shared" si="867"/>
        <v>200</v>
      </c>
      <c r="I804" s="4">
        <f t="shared" si="867"/>
        <v>0</v>
      </c>
      <c r="J804" s="4">
        <f t="shared" si="867"/>
        <v>0</v>
      </c>
      <c r="K804" s="4">
        <f t="shared" si="867"/>
        <v>0</v>
      </c>
      <c r="L804" s="4">
        <f t="shared" si="867"/>
        <v>200</v>
      </c>
      <c r="M804" s="4">
        <f t="shared" si="867"/>
        <v>0</v>
      </c>
      <c r="N804" s="4">
        <f t="shared" si="867"/>
        <v>200</v>
      </c>
      <c r="O804" s="4">
        <f t="shared" si="867"/>
        <v>200</v>
      </c>
      <c r="P804" s="4">
        <f t="shared" si="867"/>
        <v>0</v>
      </c>
      <c r="Q804" s="4">
        <f t="shared" si="867"/>
        <v>200</v>
      </c>
      <c r="R804" s="4">
        <f t="shared" si="867"/>
        <v>0</v>
      </c>
      <c r="S804" s="4">
        <f t="shared" si="867"/>
        <v>200</v>
      </c>
      <c r="T804" s="4">
        <f t="shared" si="867"/>
        <v>0</v>
      </c>
      <c r="U804" s="4">
        <f t="shared" si="867"/>
        <v>200</v>
      </c>
      <c r="V804" s="4">
        <f t="shared" si="867"/>
        <v>200</v>
      </c>
      <c r="W804" s="4">
        <f t="shared" si="868"/>
        <v>0</v>
      </c>
      <c r="X804" s="4">
        <f t="shared" si="868"/>
        <v>200</v>
      </c>
      <c r="Y804" s="4">
        <f t="shared" si="868"/>
        <v>0</v>
      </c>
      <c r="Z804" s="4">
        <f t="shared" si="868"/>
        <v>200</v>
      </c>
      <c r="AA804" s="82"/>
    </row>
    <row r="805" spans="1:27" ht="31.5" hidden="1" outlineLevel="2" x14ac:dyDescent="0.2">
      <c r="A805" s="5" t="s">
        <v>441</v>
      </c>
      <c r="B805" s="5" t="s">
        <v>203</v>
      </c>
      <c r="C805" s="5" t="s">
        <v>205</v>
      </c>
      <c r="D805" s="5"/>
      <c r="E805" s="23" t="s">
        <v>206</v>
      </c>
      <c r="F805" s="4">
        <f>F806</f>
        <v>200</v>
      </c>
      <c r="G805" s="4">
        <f t="shared" si="867"/>
        <v>0</v>
      </c>
      <c r="H805" s="4">
        <f t="shared" si="867"/>
        <v>200</v>
      </c>
      <c r="I805" s="4">
        <f t="shared" si="867"/>
        <v>0</v>
      </c>
      <c r="J805" s="4">
        <f t="shared" si="867"/>
        <v>0</v>
      </c>
      <c r="K805" s="4">
        <f t="shared" si="867"/>
        <v>0</v>
      </c>
      <c r="L805" s="4">
        <f t="shared" si="867"/>
        <v>200</v>
      </c>
      <c r="M805" s="4">
        <f t="shared" si="867"/>
        <v>0</v>
      </c>
      <c r="N805" s="4">
        <f t="shared" si="867"/>
        <v>200</v>
      </c>
      <c r="O805" s="4">
        <f t="shared" si="867"/>
        <v>200</v>
      </c>
      <c r="P805" s="4">
        <f t="shared" si="867"/>
        <v>0</v>
      </c>
      <c r="Q805" s="4">
        <f t="shared" si="867"/>
        <v>200</v>
      </c>
      <c r="R805" s="4">
        <f t="shared" si="867"/>
        <v>0</v>
      </c>
      <c r="S805" s="4">
        <f t="shared" si="867"/>
        <v>200</v>
      </c>
      <c r="T805" s="4">
        <f t="shared" si="867"/>
        <v>0</v>
      </c>
      <c r="U805" s="4">
        <f t="shared" si="867"/>
        <v>200</v>
      </c>
      <c r="V805" s="4">
        <f t="shared" si="867"/>
        <v>200</v>
      </c>
      <c r="W805" s="4">
        <f t="shared" si="868"/>
        <v>0</v>
      </c>
      <c r="X805" s="4">
        <f t="shared" si="868"/>
        <v>200</v>
      </c>
      <c r="Y805" s="4">
        <f t="shared" si="868"/>
        <v>0</v>
      </c>
      <c r="Z805" s="4">
        <f t="shared" si="868"/>
        <v>200</v>
      </c>
      <c r="AA805" s="82"/>
    </row>
    <row r="806" spans="1:27" ht="31.5" hidden="1" outlineLevel="3" x14ac:dyDescent="0.2">
      <c r="A806" s="5" t="s">
        <v>441</v>
      </c>
      <c r="B806" s="5" t="s">
        <v>203</v>
      </c>
      <c r="C806" s="5" t="s">
        <v>207</v>
      </c>
      <c r="D806" s="5"/>
      <c r="E806" s="23" t="s">
        <v>208</v>
      </c>
      <c r="F806" s="4">
        <f>F807</f>
        <v>200</v>
      </c>
      <c r="G806" s="4">
        <f t="shared" si="867"/>
        <v>0</v>
      </c>
      <c r="H806" s="4">
        <f t="shared" si="867"/>
        <v>200</v>
      </c>
      <c r="I806" s="4">
        <f t="shared" si="867"/>
        <v>0</v>
      </c>
      <c r="J806" s="4">
        <f t="shared" si="867"/>
        <v>0</v>
      </c>
      <c r="K806" s="4">
        <f t="shared" si="867"/>
        <v>0</v>
      </c>
      <c r="L806" s="4">
        <f t="shared" si="867"/>
        <v>200</v>
      </c>
      <c r="M806" s="4">
        <f t="shared" si="867"/>
        <v>0</v>
      </c>
      <c r="N806" s="4">
        <f t="shared" si="867"/>
        <v>200</v>
      </c>
      <c r="O806" s="4">
        <f t="shared" si="867"/>
        <v>200</v>
      </c>
      <c r="P806" s="4">
        <f t="shared" si="867"/>
        <v>0</v>
      </c>
      <c r="Q806" s="4">
        <f t="shared" si="867"/>
        <v>200</v>
      </c>
      <c r="R806" s="4">
        <f t="shared" si="867"/>
        <v>0</v>
      </c>
      <c r="S806" s="4">
        <f t="shared" si="867"/>
        <v>200</v>
      </c>
      <c r="T806" s="4">
        <f t="shared" si="867"/>
        <v>0</v>
      </c>
      <c r="U806" s="4">
        <f t="shared" si="867"/>
        <v>200</v>
      </c>
      <c r="V806" s="4">
        <f t="shared" si="867"/>
        <v>200</v>
      </c>
      <c r="W806" s="4">
        <f t="shared" si="868"/>
        <v>0</v>
      </c>
      <c r="X806" s="4">
        <f t="shared" si="868"/>
        <v>200</v>
      </c>
      <c r="Y806" s="4">
        <f t="shared" si="868"/>
        <v>0</v>
      </c>
      <c r="Z806" s="4">
        <f t="shared" si="868"/>
        <v>200</v>
      </c>
      <c r="AA806" s="82"/>
    </row>
    <row r="807" spans="1:27" ht="47.25" hidden="1" outlineLevel="4" x14ac:dyDescent="0.2">
      <c r="A807" s="5" t="s">
        <v>441</v>
      </c>
      <c r="B807" s="5" t="s">
        <v>203</v>
      </c>
      <c r="C807" s="5" t="s">
        <v>209</v>
      </c>
      <c r="D807" s="5"/>
      <c r="E807" s="23" t="s">
        <v>642</v>
      </c>
      <c r="F807" s="4">
        <f>F808</f>
        <v>200</v>
      </c>
      <c r="G807" s="4">
        <f t="shared" si="867"/>
        <v>0</v>
      </c>
      <c r="H807" s="4">
        <f t="shared" si="867"/>
        <v>200</v>
      </c>
      <c r="I807" s="4">
        <f t="shared" si="867"/>
        <v>0</v>
      </c>
      <c r="J807" s="4">
        <f t="shared" si="867"/>
        <v>0</v>
      </c>
      <c r="K807" s="4">
        <f t="shared" si="867"/>
        <v>0</v>
      </c>
      <c r="L807" s="4">
        <f t="shared" si="867"/>
        <v>200</v>
      </c>
      <c r="M807" s="4">
        <f t="shared" si="867"/>
        <v>0</v>
      </c>
      <c r="N807" s="4">
        <f t="shared" si="867"/>
        <v>200</v>
      </c>
      <c r="O807" s="4">
        <f t="shared" si="867"/>
        <v>200</v>
      </c>
      <c r="P807" s="4">
        <f t="shared" si="867"/>
        <v>0</v>
      </c>
      <c r="Q807" s="4">
        <f t="shared" si="867"/>
        <v>200</v>
      </c>
      <c r="R807" s="4">
        <f t="shared" si="867"/>
        <v>0</v>
      </c>
      <c r="S807" s="4">
        <f t="shared" si="867"/>
        <v>200</v>
      </c>
      <c r="T807" s="4">
        <f t="shared" si="867"/>
        <v>0</v>
      </c>
      <c r="U807" s="4">
        <f t="shared" si="867"/>
        <v>200</v>
      </c>
      <c r="V807" s="4">
        <f t="shared" si="867"/>
        <v>200</v>
      </c>
      <c r="W807" s="4">
        <f t="shared" si="868"/>
        <v>0</v>
      </c>
      <c r="X807" s="4">
        <f t="shared" si="868"/>
        <v>200</v>
      </c>
      <c r="Y807" s="4">
        <f t="shared" si="868"/>
        <v>0</v>
      </c>
      <c r="Z807" s="4">
        <f t="shared" si="868"/>
        <v>200</v>
      </c>
      <c r="AA807" s="82"/>
    </row>
    <row r="808" spans="1:27" ht="31.5" hidden="1" outlineLevel="5" x14ac:dyDescent="0.2">
      <c r="A808" s="5" t="s">
        <v>441</v>
      </c>
      <c r="B808" s="5" t="s">
        <v>203</v>
      </c>
      <c r="C808" s="5" t="s">
        <v>443</v>
      </c>
      <c r="D808" s="5"/>
      <c r="E808" s="23" t="s">
        <v>444</v>
      </c>
      <c r="F808" s="4">
        <f>F809+F810+F811</f>
        <v>200</v>
      </c>
      <c r="G808" s="4">
        <f t="shared" ref="G808:Z808" si="869">G809+G810+G811</f>
        <v>0</v>
      </c>
      <c r="H808" s="4">
        <f t="shared" si="869"/>
        <v>200</v>
      </c>
      <c r="I808" s="4">
        <f t="shared" si="869"/>
        <v>0</v>
      </c>
      <c r="J808" s="4">
        <f t="shared" si="869"/>
        <v>0</v>
      </c>
      <c r="K808" s="4">
        <f t="shared" si="869"/>
        <v>0</v>
      </c>
      <c r="L808" s="4">
        <f t="shared" si="869"/>
        <v>200</v>
      </c>
      <c r="M808" s="4">
        <f t="shared" si="869"/>
        <v>0</v>
      </c>
      <c r="N808" s="4">
        <f t="shared" si="869"/>
        <v>200</v>
      </c>
      <c r="O808" s="4">
        <f t="shared" si="869"/>
        <v>200</v>
      </c>
      <c r="P808" s="4">
        <f t="shared" si="869"/>
        <v>0</v>
      </c>
      <c r="Q808" s="4">
        <f t="shared" si="869"/>
        <v>200</v>
      </c>
      <c r="R808" s="4">
        <f t="shared" si="869"/>
        <v>0</v>
      </c>
      <c r="S808" s="4">
        <f t="shared" si="869"/>
        <v>200</v>
      </c>
      <c r="T808" s="4">
        <f t="shared" si="869"/>
        <v>0</v>
      </c>
      <c r="U808" s="4">
        <f t="shared" si="869"/>
        <v>200</v>
      </c>
      <c r="V808" s="4">
        <f t="shared" si="869"/>
        <v>200</v>
      </c>
      <c r="W808" s="4">
        <f t="shared" si="869"/>
        <v>0</v>
      </c>
      <c r="X808" s="4">
        <f t="shared" si="869"/>
        <v>200</v>
      </c>
      <c r="Y808" s="4">
        <f t="shared" si="869"/>
        <v>0</v>
      </c>
      <c r="Z808" s="4">
        <f t="shared" si="869"/>
        <v>200</v>
      </c>
      <c r="AA808" s="82"/>
    </row>
    <row r="809" spans="1:27" ht="31.5" hidden="1" outlineLevel="7" x14ac:dyDescent="0.2">
      <c r="A809" s="13" t="s">
        <v>441</v>
      </c>
      <c r="B809" s="13" t="s">
        <v>203</v>
      </c>
      <c r="C809" s="13" t="s">
        <v>443</v>
      </c>
      <c r="D809" s="13" t="s">
        <v>11</v>
      </c>
      <c r="E809" s="18" t="s">
        <v>12</v>
      </c>
      <c r="F809" s="8">
        <v>100</v>
      </c>
      <c r="G809" s="8"/>
      <c r="H809" s="8">
        <f t="shared" ref="H809:H811" si="870">SUM(F809:G809)</f>
        <v>100</v>
      </c>
      <c r="I809" s="8"/>
      <c r="J809" s="8"/>
      <c r="K809" s="8"/>
      <c r="L809" s="8">
        <f t="shared" ref="L809:L811" si="871">SUM(H809:K809)</f>
        <v>100</v>
      </c>
      <c r="M809" s="8"/>
      <c r="N809" s="8">
        <f>SUM(L809:M809)</f>
        <v>100</v>
      </c>
      <c r="O809" s="8">
        <v>100</v>
      </c>
      <c r="P809" s="8"/>
      <c r="Q809" s="8">
        <f t="shared" ref="Q809:Q811" si="872">SUM(O809:P809)</f>
        <v>100</v>
      </c>
      <c r="R809" s="8"/>
      <c r="S809" s="8">
        <f t="shared" ref="S809:S811" si="873">SUM(Q809:R809)</f>
        <v>100</v>
      </c>
      <c r="T809" s="8"/>
      <c r="U809" s="8">
        <f>SUM(S809:T809)</f>
        <v>100</v>
      </c>
      <c r="V809" s="8">
        <v>100</v>
      </c>
      <c r="W809" s="8"/>
      <c r="X809" s="8">
        <f t="shared" ref="X809:X811" si="874">SUM(V809:W809)</f>
        <v>100</v>
      </c>
      <c r="Y809" s="8"/>
      <c r="Z809" s="8">
        <f t="shared" ref="Z809:Z811" si="875">SUM(X809:Y809)</f>
        <v>100</v>
      </c>
      <c r="AA809" s="82"/>
    </row>
    <row r="810" spans="1:27" ht="31.5" hidden="1" outlineLevel="7" x14ac:dyDescent="0.2">
      <c r="A810" s="13" t="s">
        <v>441</v>
      </c>
      <c r="B810" s="13" t="s">
        <v>203</v>
      </c>
      <c r="C810" s="13" t="s">
        <v>443</v>
      </c>
      <c r="D810" s="13" t="s">
        <v>92</v>
      </c>
      <c r="E810" s="18" t="s">
        <v>93</v>
      </c>
      <c r="F810" s="8">
        <v>30</v>
      </c>
      <c r="G810" s="8"/>
      <c r="H810" s="8">
        <f t="shared" si="870"/>
        <v>30</v>
      </c>
      <c r="I810" s="8"/>
      <c r="J810" s="8"/>
      <c r="K810" s="8"/>
      <c r="L810" s="8">
        <f t="shared" si="871"/>
        <v>30</v>
      </c>
      <c r="M810" s="8"/>
      <c r="N810" s="8">
        <f>SUM(L810:M810)</f>
        <v>30</v>
      </c>
      <c r="O810" s="8">
        <v>30</v>
      </c>
      <c r="P810" s="8"/>
      <c r="Q810" s="8">
        <f t="shared" si="872"/>
        <v>30</v>
      </c>
      <c r="R810" s="8"/>
      <c r="S810" s="8">
        <f t="shared" si="873"/>
        <v>30</v>
      </c>
      <c r="T810" s="8"/>
      <c r="U810" s="8">
        <f>SUM(S810:T810)</f>
        <v>30</v>
      </c>
      <c r="V810" s="8">
        <v>30</v>
      </c>
      <c r="W810" s="8"/>
      <c r="X810" s="8">
        <f t="shared" si="874"/>
        <v>30</v>
      </c>
      <c r="Y810" s="8"/>
      <c r="Z810" s="8">
        <f t="shared" si="875"/>
        <v>30</v>
      </c>
      <c r="AA810" s="82"/>
    </row>
    <row r="811" spans="1:27" ht="15.75" hidden="1" outlineLevel="7" x14ac:dyDescent="0.2">
      <c r="A811" s="13" t="s">
        <v>441</v>
      </c>
      <c r="B811" s="13" t="s">
        <v>203</v>
      </c>
      <c r="C811" s="13" t="s">
        <v>443</v>
      </c>
      <c r="D811" s="13" t="s">
        <v>27</v>
      </c>
      <c r="E811" s="18" t="s">
        <v>28</v>
      </c>
      <c r="F811" s="8">
        <v>70</v>
      </c>
      <c r="G811" s="8"/>
      <c r="H811" s="8">
        <f t="shared" si="870"/>
        <v>70</v>
      </c>
      <c r="I811" s="8"/>
      <c r="J811" s="8"/>
      <c r="K811" s="8"/>
      <c r="L811" s="8">
        <f t="shared" si="871"/>
        <v>70</v>
      </c>
      <c r="M811" s="8"/>
      <c r="N811" s="8">
        <f>SUM(L811:M811)</f>
        <v>70</v>
      </c>
      <c r="O811" s="8">
        <v>70</v>
      </c>
      <c r="P811" s="8"/>
      <c r="Q811" s="8">
        <f t="shared" si="872"/>
        <v>70</v>
      </c>
      <c r="R811" s="8"/>
      <c r="S811" s="8">
        <f t="shared" si="873"/>
        <v>70</v>
      </c>
      <c r="T811" s="8"/>
      <c r="U811" s="8">
        <f>SUM(S811:T811)</f>
        <v>70</v>
      </c>
      <c r="V811" s="8">
        <v>70</v>
      </c>
      <c r="W811" s="8"/>
      <c r="X811" s="8">
        <f t="shared" si="874"/>
        <v>70</v>
      </c>
      <c r="Y811" s="8"/>
      <c r="Z811" s="8">
        <f t="shared" si="875"/>
        <v>70</v>
      </c>
      <c r="AA811" s="82"/>
    </row>
    <row r="812" spans="1:27" ht="15.75" hidden="1" outlineLevel="7" x14ac:dyDescent="0.2">
      <c r="A812" s="5" t="s">
        <v>441</v>
      </c>
      <c r="B812" s="5" t="s">
        <v>559</v>
      </c>
      <c r="C812" s="13"/>
      <c r="D812" s="13"/>
      <c r="E812" s="14" t="s">
        <v>543</v>
      </c>
      <c r="F812" s="4">
        <f>F813+F819</f>
        <v>45355.8</v>
      </c>
      <c r="G812" s="4">
        <f t="shared" ref="G812:Z812" si="876">G813+G819</f>
        <v>0</v>
      </c>
      <c r="H812" s="4">
        <f t="shared" si="876"/>
        <v>45355.8</v>
      </c>
      <c r="I812" s="4">
        <f t="shared" si="876"/>
        <v>0</v>
      </c>
      <c r="J812" s="4">
        <f t="shared" si="876"/>
        <v>0</v>
      </c>
      <c r="K812" s="4">
        <f t="shared" si="876"/>
        <v>0</v>
      </c>
      <c r="L812" s="4">
        <f t="shared" si="876"/>
        <v>45355.8</v>
      </c>
      <c r="M812" s="4">
        <f t="shared" si="876"/>
        <v>0</v>
      </c>
      <c r="N812" s="4">
        <f t="shared" si="876"/>
        <v>45355.8</v>
      </c>
      <c r="O812" s="4">
        <f t="shared" si="876"/>
        <v>43017</v>
      </c>
      <c r="P812" s="4">
        <f t="shared" si="876"/>
        <v>0</v>
      </c>
      <c r="Q812" s="4">
        <f t="shared" si="876"/>
        <v>43017</v>
      </c>
      <c r="R812" s="4">
        <f t="shared" si="876"/>
        <v>0</v>
      </c>
      <c r="S812" s="4">
        <f t="shared" si="876"/>
        <v>43017</v>
      </c>
      <c r="T812" s="4">
        <f t="shared" si="876"/>
        <v>0</v>
      </c>
      <c r="U812" s="4">
        <f t="shared" si="876"/>
        <v>43017</v>
      </c>
      <c r="V812" s="4">
        <f t="shared" si="876"/>
        <v>43017</v>
      </c>
      <c r="W812" s="4">
        <f t="shared" si="876"/>
        <v>0</v>
      </c>
      <c r="X812" s="4">
        <f t="shared" si="876"/>
        <v>43017</v>
      </c>
      <c r="Y812" s="4">
        <f t="shared" si="876"/>
        <v>0</v>
      </c>
      <c r="Z812" s="4">
        <f t="shared" si="876"/>
        <v>43017</v>
      </c>
      <c r="AA812" s="82"/>
    </row>
    <row r="813" spans="1:27" ht="15.75" hidden="1" outlineLevel="1" x14ac:dyDescent="0.2">
      <c r="A813" s="5" t="s">
        <v>441</v>
      </c>
      <c r="B813" s="5" t="s">
        <v>414</v>
      </c>
      <c r="C813" s="5"/>
      <c r="D813" s="5"/>
      <c r="E813" s="23" t="s">
        <v>415</v>
      </c>
      <c r="F813" s="4">
        <f>F814</f>
        <v>43833</v>
      </c>
      <c r="G813" s="4">
        <f t="shared" ref="G813:V817" si="877">G814</f>
        <v>0</v>
      </c>
      <c r="H813" s="4">
        <f t="shared" si="877"/>
        <v>43833</v>
      </c>
      <c r="I813" s="4">
        <f t="shared" si="877"/>
        <v>0</v>
      </c>
      <c r="J813" s="4">
        <f t="shared" si="877"/>
        <v>0</v>
      </c>
      <c r="K813" s="4">
        <f t="shared" si="877"/>
        <v>0</v>
      </c>
      <c r="L813" s="4">
        <f t="shared" si="877"/>
        <v>43833</v>
      </c>
      <c r="M813" s="4">
        <f t="shared" si="877"/>
        <v>0</v>
      </c>
      <c r="N813" s="4">
        <f t="shared" si="877"/>
        <v>43833</v>
      </c>
      <c r="O813" s="4">
        <f t="shared" si="877"/>
        <v>41645</v>
      </c>
      <c r="P813" s="4">
        <f t="shared" si="877"/>
        <v>0</v>
      </c>
      <c r="Q813" s="4">
        <f t="shared" si="877"/>
        <v>41645</v>
      </c>
      <c r="R813" s="4">
        <f t="shared" si="877"/>
        <v>0</v>
      </c>
      <c r="S813" s="4">
        <f t="shared" si="877"/>
        <v>41645</v>
      </c>
      <c r="T813" s="4">
        <f t="shared" si="877"/>
        <v>0</v>
      </c>
      <c r="U813" s="4">
        <f t="shared" si="877"/>
        <v>41645</v>
      </c>
      <c r="V813" s="4">
        <f t="shared" si="877"/>
        <v>41645</v>
      </c>
      <c r="W813" s="4">
        <f t="shared" ref="W813:Z817" si="878">W814</f>
        <v>0</v>
      </c>
      <c r="X813" s="4">
        <f t="shared" si="878"/>
        <v>41645</v>
      </c>
      <c r="Y813" s="4">
        <f t="shared" si="878"/>
        <v>0</v>
      </c>
      <c r="Z813" s="4">
        <f t="shared" si="878"/>
        <v>41645</v>
      </c>
      <c r="AA813" s="82"/>
    </row>
    <row r="814" spans="1:27" ht="31.5" hidden="1" outlineLevel="2" x14ac:dyDescent="0.2">
      <c r="A814" s="5" t="s">
        <v>441</v>
      </c>
      <c r="B814" s="5" t="s">
        <v>414</v>
      </c>
      <c r="C814" s="5" t="s">
        <v>205</v>
      </c>
      <c r="D814" s="5"/>
      <c r="E814" s="23" t="s">
        <v>206</v>
      </c>
      <c r="F814" s="4">
        <f>F815</f>
        <v>43833</v>
      </c>
      <c r="G814" s="4">
        <f t="shared" si="877"/>
        <v>0</v>
      </c>
      <c r="H814" s="4">
        <f t="shared" si="877"/>
        <v>43833</v>
      </c>
      <c r="I814" s="4">
        <f t="shared" si="877"/>
        <v>0</v>
      </c>
      <c r="J814" s="4">
        <f t="shared" si="877"/>
        <v>0</v>
      </c>
      <c r="K814" s="4">
        <f t="shared" si="877"/>
        <v>0</v>
      </c>
      <c r="L814" s="4">
        <f t="shared" si="877"/>
        <v>43833</v>
      </c>
      <c r="M814" s="4">
        <f t="shared" si="877"/>
        <v>0</v>
      </c>
      <c r="N814" s="4">
        <f t="shared" si="877"/>
        <v>43833</v>
      </c>
      <c r="O814" s="4">
        <f t="shared" si="877"/>
        <v>41645</v>
      </c>
      <c r="P814" s="4">
        <f t="shared" si="877"/>
        <v>0</v>
      </c>
      <c r="Q814" s="4">
        <f t="shared" si="877"/>
        <v>41645</v>
      </c>
      <c r="R814" s="4">
        <f t="shared" si="877"/>
        <v>0</v>
      </c>
      <c r="S814" s="4">
        <f t="shared" si="877"/>
        <v>41645</v>
      </c>
      <c r="T814" s="4">
        <f t="shared" si="877"/>
        <v>0</v>
      </c>
      <c r="U814" s="4">
        <f t="shared" si="877"/>
        <v>41645</v>
      </c>
      <c r="V814" s="4">
        <f t="shared" si="877"/>
        <v>41645</v>
      </c>
      <c r="W814" s="4">
        <f t="shared" si="878"/>
        <v>0</v>
      </c>
      <c r="X814" s="4">
        <f t="shared" si="878"/>
        <v>41645</v>
      </c>
      <c r="Y814" s="4">
        <f t="shared" si="878"/>
        <v>0</v>
      </c>
      <c r="Z814" s="4">
        <f t="shared" si="878"/>
        <v>41645</v>
      </c>
      <c r="AA814" s="82"/>
    </row>
    <row r="815" spans="1:27" ht="47.25" hidden="1" outlineLevel="3" x14ac:dyDescent="0.2">
      <c r="A815" s="5" t="s">
        <v>441</v>
      </c>
      <c r="B815" s="5" t="s">
        <v>414</v>
      </c>
      <c r="C815" s="5" t="s">
        <v>445</v>
      </c>
      <c r="D815" s="5"/>
      <c r="E815" s="23" t="s">
        <v>446</v>
      </c>
      <c r="F815" s="4">
        <f>F816</f>
        <v>43833</v>
      </c>
      <c r="G815" s="4">
        <f t="shared" si="877"/>
        <v>0</v>
      </c>
      <c r="H815" s="4">
        <f t="shared" si="877"/>
        <v>43833</v>
      </c>
      <c r="I815" s="4">
        <f t="shared" si="877"/>
        <v>0</v>
      </c>
      <c r="J815" s="4">
        <f t="shared" si="877"/>
        <v>0</v>
      </c>
      <c r="K815" s="4">
        <f t="shared" si="877"/>
        <v>0</v>
      </c>
      <c r="L815" s="4">
        <f t="shared" si="877"/>
        <v>43833</v>
      </c>
      <c r="M815" s="4">
        <f t="shared" si="877"/>
        <v>0</v>
      </c>
      <c r="N815" s="4">
        <f t="shared" si="877"/>
        <v>43833</v>
      </c>
      <c r="O815" s="4">
        <f t="shared" si="877"/>
        <v>41645</v>
      </c>
      <c r="P815" s="4">
        <f t="shared" si="877"/>
        <v>0</v>
      </c>
      <c r="Q815" s="4">
        <f t="shared" si="877"/>
        <v>41645</v>
      </c>
      <c r="R815" s="4">
        <f t="shared" si="877"/>
        <v>0</v>
      </c>
      <c r="S815" s="4">
        <f t="shared" si="877"/>
        <v>41645</v>
      </c>
      <c r="T815" s="4">
        <f t="shared" si="877"/>
        <v>0</v>
      </c>
      <c r="U815" s="4">
        <f t="shared" si="877"/>
        <v>41645</v>
      </c>
      <c r="V815" s="4">
        <f t="shared" si="877"/>
        <v>41645</v>
      </c>
      <c r="W815" s="4">
        <f t="shared" si="878"/>
        <v>0</v>
      </c>
      <c r="X815" s="4">
        <f t="shared" si="878"/>
        <v>41645</v>
      </c>
      <c r="Y815" s="4">
        <f t="shared" si="878"/>
        <v>0</v>
      </c>
      <c r="Z815" s="4">
        <f t="shared" si="878"/>
        <v>41645</v>
      </c>
      <c r="AA815" s="82"/>
    </row>
    <row r="816" spans="1:27" ht="31.5" hidden="1" outlineLevel="4" x14ac:dyDescent="0.2">
      <c r="A816" s="5" t="s">
        <v>441</v>
      </c>
      <c r="B816" s="5" t="s">
        <v>414</v>
      </c>
      <c r="C816" s="5" t="s">
        <v>447</v>
      </c>
      <c r="D816" s="5"/>
      <c r="E816" s="23" t="s">
        <v>57</v>
      </c>
      <c r="F816" s="4">
        <f>F817</f>
        <v>43833</v>
      </c>
      <c r="G816" s="4">
        <f t="shared" si="877"/>
        <v>0</v>
      </c>
      <c r="H816" s="4">
        <f t="shared" si="877"/>
        <v>43833</v>
      </c>
      <c r="I816" s="4">
        <f t="shared" si="877"/>
        <v>0</v>
      </c>
      <c r="J816" s="4">
        <f t="shared" si="877"/>
        <v>0</v>
      </c>
      <c r="K816" s="4">
        <f t="shared" si="877"/>
        <v>0</v>
      </c>
      <c r="L816" s="4">
        <f t="shared" si="877"/>
        <v>43833</v>
      </c>
      <c r="M816" s="4">
        <f t="shared" si="877"/>
        <v>0</v>
      </c>
      <c r="N816" s="4">
        <f t="shared" si="877"/>
        <v>43833</v>
      </c>
      <c r="O816" s="4">
        <f t="shared" si="877"/>
        <v>41645</v>
      </c>
      <c r="P816" s="4">
        <f t="shared" si="877"/>
        <v>0</v>
      </c>
      <c r="Q816" s="4">
        <f t="shared" si="877"/>
        <v>41645</v>
      </c>
      <c r="R816" s="4">
        <f t="shared" si="877"/>
        <v>0</v>
      </c>
      <c r="S816" s="4">
        <f t="shared" si="877"/>
        <v>41645</v>
      </c>
      <c r="T816" s="4">
        <f t="shared" si="877"/>
        <v>0</v>
      </c>
      <c r="U816" s="4">
        <f t="shared" si="877"/>
        <v>41645</v>
      </c>
      <c r="V816" s="4">
        <f t="shared" si="877"/>
        <v>41645</v>
      </c>
      <c r="W816" s="4">
        <f t="shared" si="878"/>
        <v>0</v>
      </c>
      <c r="X816" s="4">
        <f t="shared" si="878"/>
        <v>41645</v>
      </c>
      <c r="Y816" s="4">
        <f t="shared" si="878"/>
        <v>0</v>
      </c>
      <c r="Z816" s="4">
        <f t="shared" si="878"/>
        <v>41645</v>
      </c>
      <c r="AA816" s="82"/>
    </row>
    <row r="817" spans="1:27" ht="18" hidden="1" customHeight="1" outlineLevel="5" x14ac:dyDescent="0.2">
      <c r="A817" s="5" t="s">
        <v>441</v>
      </c>
      <c r="B817" s="5" t="s">
        <v>414</v>
      </c>
      <c r="C817" s="5" t="s">
        <v>448</v>
      </c>
      <c r="D817" s="5"/>
      <c r="E817" s="23" t="s">
        <v>417</v>
      </c>
      <c r="F817" s="4">
        <f>F818</f>
        <v>43833</v>
      </c>
      <c r="G817" s="4">
        <f t="shared" si="877"/>
        <v>0</v>
      </c>
      <c r="H817" s="4">
        <f t="shared" si="877"/>
        <v>43833</v>
      </c>
      <c r="I817" s="4">
        <f t="shared" si="877"/>
        <v>0</v>
      </c>
      <c r="J817" s="4">
        <f t="shared" si="877"/>
        <v>0</v>
      </c>
      <c r="K817" s="4">
        <f t="shared" si="877"/>
        <v>0</v>
      </c>
      <c r="L817" s="4">
        <f t="shared" si="877"/>
        <v>43833</v>
      </c>
      <c r="M817" s="4">
        <f t="shared" si="877"/>
        <v>0</v>
      </c>
      <c r="N817" s="4">
        <f t="shared" si="877"/>
        <v>43833</v>
      </c>
      <c r="O817" s="4">
        <f t="shared" si="877"/>
        <v>41645</v>
      </c>
      <c r="P817" s="4">
        <f t="shared" si="877"/>
        <v>0</v>
      </c>
      <c r="Q817" s="4">
        <f t="shared" si="877"/>
        <v>41645</v>
      </c>
      <c r="R817" s="4">
        <f t="shared" si="877"/>
        <v>0</v>
      </c>
      <c r="S817" s="4">
        <f t="shared" si="877"/>
        <v>41645</v>
      </c>
      <c r="T817" s="4">
        <f t="shared" si="877"/>
        <v>0</v>
      </c>
      <c r="U817" s="4">
        <f t="shared" si="877"/>
        <v>41645</v>
      </c>
      <c r="V817" s="4">
        <f t="shared" si="877"/>
        <v>41645</v>
      </c>
      <c r="W817" s="4">
        <f t="shared" si="878"/>
        <v>0</v>
      </c>
      <c r="X817" s="4">
        <f t="shared" si="878"/>
        <v>41645</v>
      </c>
      <c r="Y817" s="4">
        <f t="shared" si="878"/>
        <v>0</v>
      </c>
      <c r="Z817" s="4">
        <f t="shared" si="878"/>
        <v>41645</v>
      </c>
      <c r="AA817" s="82"/>
    </row>
    <row r="818" spans="1:27" ht="31.5" hidden="1" outlineLevel="7" x14ac:dyDescent="0.2">
      <c r="A818" s="13" t="s">
        <v>441</v>
      </c>
      <c r="B818" s="13" t="s">
        <v>414</v>
      </c>
      <c r="C818" s="13" t="s">
        <v>448</v>
      </c>
      <c r="D818" s="13" t="s">
        <v>92</v>
      </c>
      <c r="E818" s="18" t="s">
        <v>93</v>
      </c>
      <c r="F818" s="8">
        <v>43833</v>
      </c>
      <c r="G818" s="8"/>
      <c r="H818" s="8">
        <f t="shared" ref="H818" si="879">SUM(F818:G818)</f>
        <v>43833</v>
      </c>
      <c r="I818" s="8"/>
      <c r="J818" s="8"/>
      <c r="K818" s="8"/>
      <c r="L818" s="8">
        <f t="shared" ref="L818" si="880">SUM(H818:K818)</f>
        <v>43833</v>
      </c>
      <c r="M818" s="8"/>
      <c r="N818" s="8">
        <f>SUM(L818:M818)</f>
        <v>43833</v>
      </c>
      <c r="O818" s="8">
        <v>41645</v>
      </c>
      <c r="P818" s="8"/>
      <c r="Q818" s="8">
        <f t="shared" ref="Q818" si="881">SUM(O818:P818)</f>
        <v>41645</v>
      </c>
      <c r="R818" s="8"/>
      <c r="S818" s="8">
        <f t="shared" ref="S818" si="882">SUM(Q818:R818)</f>
        <v>41645</v>
      </c>
      <c r="T818" s="8"/>
      <c r="U818" s="8">
        <f>SUM(S818:T818)</f>
        <v>41645</v>
      </c>
      <c r="V818" s="8">
        <v>41645</v>
      </c>
      <c r="W818" s="8"/>
      <c r="X818" s="8">
        <f t="shared" ref="X818" si="883">SUM(V818:W818)</f>
        <v>41645</v>
      </c>
      <c r="Y818" s="8"/>
      <c r="Z818" s="8">
        <f t="shared" ref="Z818" si="884">SUM(X818:Y818)</f>
        <v>41645</v>
      </c>
      <c r="AA818" s="82"/>
    </row>
    <row r="819" spans="1:27" ht="15.75" hidden="1" outlineLevel="1" x14ac:dyDescent="0.2">
      <c r="A819" s="5" t="s">
        <v>441</v>
      </c>
      <c r="B819" s="5" t="s">
        <v>418</v>
      </c>
      <c r="C819" s="5"/>
      <c r="D819" s="5"/>
      <c r="E819" s="23" t="s">
        <v>419</v>
      </c>
      <c r="F819" s="4">
        <f>F820</f>
        <v>1522.8</v>
      </c>
      <c r="G819" s="4">
        <f t="shared" ref="G819:Z819" si="885">G820</f>
        <v>0</v>
      </c>
      <c r="H819" s="4">
        <f t="shared" si="885"/>
        <v>1522.8</v>
      </c>
      <c r="I819" s="4">
        <f t="shared" si="885"/>
        <v>0</v>
      </c>
      <c r="J819" s="4">
        <f t="shared" si="885"/>
        <v>0</v>
      </c>
      <c r="K819" s="4">
        <f t="shared" si="885"/>
        <v>0</v>
      </c>
      <c r="L819" s="4">
        <f t="shared" si="885"/>
        <v>1522.8</v>
      </c>
      <c r="M819" s="4">
        <f t="shared" si="885"/>
        <v>0</v>
      </c>
      <c r="N819" s="4">
        <f t="shared" si="885"/>
        <v>1522.8</v>
      </c>
      <c r="O819" s="4">
        <f t="shared" si="885"/>
        <v>1372</v>
      </c>
      <c r="P819" s="4">
        <f t="shared" si="885"/>
        <v>0</v>
      </c>
      <c r="Q819" s="4">
        <f t="shared" si="885"/>
        <v>1372</v>
      </c>
      <c r="R819" s="4">
        <f t="shared" si="885"/>
        <v>0</v>
      </c>
      <c r="S819" s="4">
        <f t="shared" si="885"/>
        <v>1372</v>
      </c>
      <c r="T819" s="4">
        <f t="shared" si="885"/>
        <v>0</v>
      </c>
      <c r="U819" s="4">
        <f t="shared" si="885"/>
        <v>1372</v>
      </c>
      <c r="V819" s="4">
        <f t="shared" si="885"/>
        <v>1372</v>
      </c>
      <c r="W819" s="4">
        <f t="shared" si="885"/>
        <v>0</v>
      </c>
      <c r="X819" s="4">
        <f t="shared" si="885"/>
        <v>1372</v>
      </c>
      <c r="Y819" s="4">
        <f t="shared" si="885"/>
        <v>0</v>
      </c>
      <c r="Z819" s="4">
        <f t="shared" si="885"/>
        <v>1372</v>
      </c>
      <c r="AA819" s="82"/>
    </row>
    <row r="820" spans="1:27" ht="31.5" hidden="1" outlineLevel="2" x14ac:dyDescent="0.2">
      <c r="A820" s="5" t="s">
        <v>441</v>
      </c>
      <c r="B820" s="5" t="s">
        <v>418</v>
      </c>
      <c r="C820" s="5" t="s">
        <v>205</v>
      </c>
      <c r="D820" s="5"/>
      <c r="E820" s="23" t="s">
        <v>206</v>
      </c>
      <c r="F820" s="4">
        <f>F821+F825</f>
        <v>1522.8</v>
      </c>
      <c r="G820" s="4">
        <f t="shared" ref="G820:N820" si="886">G821+G825</f>
        <v>0</v>
      </c>
      <c r="H820" s="4">
        <f t="shared" si="886"/>
        <v>1522.8</v>
      </c>
      <c r="I820" s="4">
        <f t="shared" si="886"/>
        <v>0</v>
      </c>
      <c r="J820" s="4">
        <f t="shared" si="886"/>
        <v>0</v>
      </c>
      <c r="K820" s="4">
        <f t="shared" si="886"/>
        <v>0</v>
      </c>
      <c r="L820" s="4">
        <f t="shared" si="886"/>
        <v>1522.8</v>
      </c>
      <c r="M820" s="4">
        <f t="shared" si="886"/>
        <v>0</v>
      </c>
      <c r="N820" s="4">
        <f t="shared" si="886"/>
        <v>1522.8</v>
      </c>
      <c r="O820" s="4">
        <f>O821+O825</f>
        <v>1372</v>
      </c>
      <c r="P820" s="4">
        <f t="shared" ref="P820:U820" si="887">P821+P825</f>
        <v>0</v>
      </c>
      <c r="Q820" s="4">
        <f t="shared" si="887"/>
        <v>1372</v>
      </c>
      <c r="R820" s="4">
        <f t="shared" si="887"/>
        <v>0</v>
      </c>
      <c r="S820" s="4">
        <f t="shared" si="887"/>
        <v>1372</v>
      </c>
      <c r="T820" s="4">
        <f t="shared" si="887"/>
        <v>0</v>
      </c>
      <c r="U820" s="4">
        <f t="shared" si="887"/>
        <v>1372</v>
      </c>
      <c r="V820" s="4">
        <f>V821+V825</f>
        <v>1372</v>
      </c>
      <c r="W820" s="4">
        <f t="shared" ref="W820:Z820" si="888">W821+W825</f>
        <v>0</v>
      </c>
      <c r="X820" s="4">
        <f t="shared" si="888"/>
        <v>1372</v>
      </c>
      <c r="Y820" s="4">
        <f t="shared" si="888"/>
        <v>0</v>
      </c>
      <c r="Z820" s="4">
        <f t="shared" si="888"/>
        <v>1372</v>
      </c>
      <c r="AA820" s="82"/>
    </row>
    <row r="821" spans="1:27" ht="31.5" hidden="1" outlineLevel="3" x14ac:dyDescent="0.2">
      <c r="A821" s="5" t="s">
        <v>441</v>
      </c>
      <c r="B821" s="5" t="s">
        <v>418</v>
      </c>
      <c r="C821" s="5" t="s">
        <v>449</v>
      </c>
      <c r="D821" s="5"/>
      <c r="E821" s="23" t="s">
        <v>450</v>
      </c>
      <c r="F821" s="4">
        <f>F822</f>
        <v>500</v>
      </c>
      <c r="G821" s="4">
        <f t="shared" ref="G821:V823" si="889">G822</f>
        <v>0</v>
      </c>
      <c r="H821" s="4">
        <f t="shared" si="889"/>
        <v>500</v>
      </c>
      <c r="I821" s="4">
        <f t="shared" si="889"/>
        <v>0</v>
      </c>
      <c r="J821" s="4">
        <f t="shared" si="889"/>
        <v>0</v>
      </c>
      <c r="K821" s="4">
        <f t="shared" si="889"/>
        <v>0</v>
      </c>
      <c r="L821" s="4">
        <f t="shared" si="889"/>
        <v>500</v>
      </c>
      <c r="M821" s="4">
        <f t="shared" si="889"/>
        <v>0</v>
      </c>
      <c r="N821" s="4">
        <f t="shared" si="889"/>
        <v>500</v>
      </c>
      <c r="O821" s="4">
        <f t="shared" si="889"/>
        <v>400</v>
      </c>
      <c r="P821" s="4">
        <f t="shared" si="889"/>
        <v>0</v>
      </c>
      <c r="Q821" s="4">
        <f t="shared" si="889"/>
        <v>400</v>
      </c>
      <c r="R821" s="4">
        <f t="shared" si="889"/>
        <v>0</v>
      </c>
      <c r="S821" s="4">
        <f t="shared" si="889"/>
        <v>400</v>
      </c>
      <c r="T821" s="4">
        <f t="shared" si="889"/>
        <v>0</v>
      </c>
      <c r="U821" s="4">
        <f t="shared" si="889"/>
        <v>400</v>
      </c>
      <c r="V821" s="4">
        <f t="shared" si="889"/>
        <v>400</v>
      </c>
      <c r="W821" s="4">
        <f t="shared" ref="W821:Z823" si="890">W822</f>
        <v>0</v>
      </c>
      <c r="X821" s="4">
        <f t="shared" si="890"/>
        <v>400</v>
      </c>
      <c r="Y821" s="4">
        <f t="shared" si="890"/>
        <v>0</v>
      </c>
      <c r="Z821" s="4">
        <f t="shared" si="890"/>
        <v>400</v>
      </c>
      <c r="AA821" s="82"/>
    </row>
    <row r="822" spans="1:27" ht="47.25" hidden="1" outlineLevel="4" x14ac:dyDescent="0.2">
      <c r="A822" s="5" t="s">
        <v>441</v>
      </c>
      <c r="B822" s="5" t="s">
        <v>418</v>
      </c>
      <c r="C822" s="5" t="s">
        <v>451</v>
      </c>
      <c r="D822" s="5"/>
      <c r="E822" s="23" t="s">
        <v>452</v>
      </c>
      <c r="F822" s="4">
        <f>F823</f>
        <v>500</v>
      </c>
      <c r="G822" s="4">
        <f t="shared" si="889"/>
        <v>0</v>
      </c>
      <c r="H822" s="4">
        <f t="shared" si="889"/>
        <v>500</v>
      </c>
      <c r="I822" s="4">
        <f t="shared" si="889"/>
        <v>0</v>
      </c>
      <c r="J822" s="4">
        <f t="shared" si="889"/>
        <v>0</v>
      </c>
      <c r="K822" s="4">
        <f t="shared" si="889"/>
        <v>0</v>
      </c>
      <c r="L822" s="4">
        <f t="shared" si="889"/>
        <v>500</v>
      </c>
      <c r="M822" s="4">
        <f t="shared" si="889"/>
        <v>0</v>
      </c>
      <c r="N822" s="4">
        <f t="shared" si="889"/>
        <v>500</v>
      </c>
      <c r="O822" s="4">
        <f t="shared" si="889"/>
        <v>400</v>
      </c>
      <c r="P822" s="4">
        <f t="shared" si="889"/>
        <v>0</v>
      </c>
      <c r="Q822" s="4">
        <f t="shared" si="889"/>
        <v>400</v>
      </c>
      <c r="R822" s="4">
        <f t="shared" si="889"/>
        <v>0</v>
      </c>
      <c r="S822" s="4">
        <f t="shared" si="889"/>
        <v>400</v>
      </c>
      <c r="T822" s="4">
        <f t="shared" si="889"/>
        <v>0</v>
      </c>
      <c r="U822" s="4">
        <f t="shared" si="889"/>
        <v>400</v>
      </c>
      <c r="V822" s="4">
        <f t="shared" si="889"/>
        <v>400</v>
      </c>
      <c r="W822" s="4">
        <f t="shared" si="890"/>
        <v>0</v>
      </c>
      <c r="X822" s="4">
        <f t="shared" si="890"/>
        <v>400</v>
      </c>
      <c r="Y822" s="4">
        <f t="shared" si="890"/>
        <v>0</v>
      </c>
      <c r="Z822" s="4">
        <f t="shared" si="890"/>
        <v>400</v>
      </c>
      <c r="AA822" s="82"/>
    </row>
    <row r="823" spans="1:27" ht="15.75" hidden="1" outlineLevel="5" x14ac:dyDescent="0.2">
      <c r="A823" s="5" t="s">
        <v>441</v>
      </c>
      <c r="B823" s="5" t="s">
        <v>418</v>
      </c>
      <c r="C823" s="5" t="s">
        <v>453</v>
      </c>
      <c r="D823" s="5"/>
      <c r="E823" s="23" t="s">
        <v>454</v>
      </c>
      <c r="F823" s="4">
        <f>F824</f>
        <v>500</v>
      </c>
      <c r="G823" s="4">
        <f t="shared" si="889"/>
        <v>0</v>
      </c>
      <c r="H823" s="4">
        <f t="shared" si="889"/>
        <v>500</v>
      </c>
      <c r="I823" s="4">
        <f t="shared" si="889"/>
        <v>0</v>
      </c>
      <c r="J823" s="4">
        <f t="shared" si="889"/>
        <v>0</v>
      </c>
      <c r="K823" s="4">
        <f t="shared" si="889"/>
        <v>0</v>
      </c>
      <c r="L823" s="4">
        <f t="shared" si="889"/>
        <v>500</v>
      </c>
      <c r="M823" s="4">
        <f t="shared" si="889"/>
        <v>0</v>
      </c>
      <c r="N823" s="4">
        <f t="shared" si="889"/>
        <v>500</v>
      </c>
      <c r="O823" s="4">
        <f t="shared" si="889"/>
        <v>400</v>
      </c>
      <c r="P823" s="4">
        <f t="shared" si="889"/>
        <v>0</v>
      </c>
      <c r="Q823" s="4">
        <f t="shared" si="889"/>
        <v>400</v>
      </c>
      <c r="R823" s="4">
        <f t="shared" si="889"/>
        <v>0</v>
      </c>
      <c r="S823" s="4">
        <f t="shared" si="889"/>
        <v>400</v>
      </c>
      <c r="T823" s="4">
        <f t="shared" si="889"/>
        <v>0</v>
      </c>
      <c r="U823" s="4">
        <f t="shared" si="889"/>
        <v>400</v>
      </c>
      <c r="V823" s="4">
        <f t="shared" si="889"/>
        <v>400</v>
      </c>
      <c r="W823" s="4">
        <f t="shared" si="890"/>
        <v>0</v>
      </c>
      <c r="X823" s="4">
        <f t="shared" si="890"/>
        <v>400</v>
      </c>
      <c r="Y823" s="4">
        <f t="shared" si="890"/>
        <v>0</v>
      </c>
      <c r="Z823" s="4">
        <f t="shared" si="890"/>
        <v>400</v>
      </c>
      <c r="AA823" s="82"/>
    </row>
    <row r="824" spans="1:27" ht="31.5" hidden="1" outlineLevel="7" x14ac:dyDescent="0.2">
      <c r="A824" s="13" t="s">
        <v>441</v>
      </c>
      <c r="B824" s="13" t="s">
        <v>418</v>
      </c>
      <c r="C824" s="13" t="s">
        <v>453</v>
      </c>
      <c r="D824" s="13" t="s">
        <v>11</v>
      </c>
      <c r="E824" s="18" t="s">
        <v>12</v>
      </c>
      <c r="F824" s="8">
        <v>500</v>
      </c>
      <c r="G824" s="8"/>
      <c r="H824" s="8">
        <f t="shared" ref="H824" si="891">SUM(F824:G824)</f>
        <v>500</v>
      </c>
      <c r="I824" s="8"/>
      <c r="J824" s="8"/>
      <c r="K824" s="8"/>
      <c r="L824" s="8">
        <f t="shared" ref="L824" si="892">SUM(H824:K824)</f>
        <v>500</v>
      </c>
      <c r="M824" s="8"/>
      <c r="N824" s="8">
        <f>SUM(L824:M824)</f>
        <v>500</v>
      </c>
      <c r="O824" s="8">
        <v>400</v>
      </c>
      <c r="P824" s="8"/>
      <c r="Q824" s="8">
        <f t="shared" ref="Q824" si="893">SUM(O824:P824)</f>
        <v>400</v>
      </c>
      <c r="R824" s="8"/>
      <c r="S824" s="8">
        <f t="shared" ref="S824" si="894">SUM(Q824:R824)</f>
        <v>400</v>
      </c>
      <c r="T824" s="8"/>
      <c r="U824" s="8">
        <f>SUM(S824:T824)</f>
        <v>400</v>
      </c>
      <c r="V824" s="8">
        <v>400</v>
      </c>
      <c r="W824" s="8"/>
      <c r="X824" s="8">
        <f t="shared" ref="X824" si="895">SUM(V824:W824)</f>
        <v>400</v>
      </c>
      <c r="Y824" s="8"/>
      <c r="Z824" s="8">
        <f t="shared" ref="Z824" si="896">SUM(X824:Y824)</f>
        <v>400</v>
      </c>
      <c r="AA824" s="82"/>
    </row>
    <row r="825" spans="1:27" ht="47.25" hidden="1" outlineLevel="3" x14ac:dyDescent="0.2">
      <c r="A825" s="5" t="s">
        <v>441</v>
      </c>
      <c r="B825" s="5" t="s">
        <v>418</v>
      </c>
      <c r="C825" s="5" t="s">
        <v>445</v>
      </c>
      <c r="D825" s="5"/>
      <c r="E825" s="23" t="s">
        <v>446</v>
      </c>
      <c r="F825" s="4">
        <f>F826</f>
        <v>1022.8</v>
      </c>
      <c r="G825" s="4">
        <f t="shared" ref="G825:V827" si="897">G826</f>
        <v>0</v>
      </c>
      <c r="H825" s="4">
        <f t="shared" si="897"/>
        <v>1022.8</v>
      </c>
      <c r="I825" s="4">
        <f t="shared" si="897"/>
        <v>0</v>
      </c>
      <c r="J825" s="4">
        <f t="shared" si="897"/>
        <v>0</v>
      </c>
      <c r="K825" s="4">
        <f t="shared" si="897"/>
        <v>0</v>
      </c>
      <c r="L825" s="4">
        <f t="shared" si="897"/>
        <v>1022.8</v>
      </c>
      <c r="M825" s="4">
        <f t="shared" si="897"/>
        <v>0</v>
      </c>
      <c r="N825" s="4">
        <f t="shared" si="897"/>
        <v>1022.8</v>
      </c>
      <c r="O825" s="4">
        <f t="shared" si="897"/>
        <v>972</v>
      </c>
      <c r="P825" s="4">
        <f t="shared" si="897"/>
        <v>0</v>
      </c>
      <c r="Q825" s="4">
        <f t="shared" si="897"/>
        <v>972</v>
      </c>
      <c r="R825" s="4">
        <f t="shared" si="897"/>
        <v>0</v>
      </c>
      <c r="S825" s="4">
        <f t="shared" si="897"/>
        <v>972</v>
      </c>
      <c r="T825" s="4">
        <f t="shared" si="897"/>
        <v>0</v>
      </c>
      <c r="U825" s="4">
        <f t="shared" si="897"/>
        <v>972</v>
      </c>
      <c r="V825" s="4">
        <f t="shared" si="897"/>
        <v>972</v>
      </c>
      <c r="W825" s="4">
        <f t="shared" ref="W825:Z827" si="898">W826</f>
        <v>0</v>
      </c>
      <c r="X825" s="4">
        <f t="shared" si="898"/>
        <v>972</v>
      </c>
      <c r="Y825" s="4">
        <f t="shared" si="898"/>
        <v>0</v>
      </c>
      <c r="Z825" s="4">
        <f t="shared" si="898"/>
        <v>972</v>
      </c>
      <c r="AA825" s="82"/>
    </row>
    <row r="826" spans="1:27" ht="31.5" hidden="1" outlineLevel="4" x14ac:dyDescent="0.2">
      <c r="A826" s="5" t="s">
        <v>441</v>
      </c>
      <c r="B826" s="5" t="s">
        <v>418</v>
      </c>
      <c r="C826" s="5" t="s">
        <v>447</v>
      </c>
      <c r="D826" s="5"/>
      <c r="E826" s="23" t="s">
        <v>57</v>
      </c>
      <c r="F826" s="4">
        <f>F827</f>
        <v>1022.8</v>
      </c>
      <c r="G826" s="4">
        <f t="shared" si="897"/>
        <v>0</v>
      </c>
      <c r="H826" s="4">
        <f t="shared" si="897"/>
        <v>1022.8</v>
      </c>
      <c r="I826" s="4">
        <f t="shared" si="897"/>
        <v>0</v>
      </c>
      <c r="J826" s="4">
        <f t="shared" si="897"/>
        <v>0</v>
      </c>
      <c r="K826" s="4">
        <f t="shared" si="897"/>
        <v>0</v>
      </c>
      <c r="L826" s="4">
        <f t="shared" si="897"/>
        <v>1022.8</v>
      </c>
      <c r="M826" s="4">
        <f t="shared" si="897"/>
        <v>0</v>
      </c>
      <c r="N826" s="4">
        <f t="shared" si="897"/>
        <v>1022.8</v>
      </c>
      <c r="O826" s="4">
        <f t="shared" si="897"/>
        <v>972</v>
      </c>
      <c r="P826" s="4">
        <f t="shared" si="897"/>
        <v>0</v>
      </c>
      <c r="Q826" s="4">
        <f t="shared" si="897"/>
        <v>972</v>
      </c>
      <c r="R826" s="4">
        <f t="shared" si="897"/>
        <v>0</v>
      </c>
      <c r="S826" s="4">
        <f t="shared" si="897"/>
        <v>972</v>
      </c>
      <c r="T826" s="4">
        <f t="shared" si="897"/>
        <v>0</v>
      </c>
      <c r="U826" s="4">
        <f t="shared" si="897"/>
        <v>972</v>
      </c>
      <c r="V826" s="4">
        <f t="shared" si="897"/>
        <v>972</v>
      </c>
      <c r="W826" s="4">
        <f t="shared" si="898"/>
        <v>0</v>
      </c>
      <c r="X826" s="4">
        <f t="shared" si="898"/>
        <v>972</v>
      </c>
      <c r="Y826" s="4">
        <f t="shared" si="898"/>
        <v>0</v>
      </c>
      <c r="Z826" s="4">
        <f t="shared" si="898"/>
        <v>972</v>
      </c>
      <c r="AA826" s="82"/>
    </row>
    <row r="827" spans="1:27" ht="17.25" hidden="1" customHeight="1" outlineLevel="5" x14ac:dyDescent="0.2">
      <c r="A827" s="5" t="s">
        <v>441</v>
      </c>
      <c r="B827" s="5" t="s">
        <v>418</v>
      </c>
      <c r="C827" s="5" t="s">
        <v>455</v>
      </c>
      <c r="D827" s="5"/>
      <c r="E827" s="23" t="s">
        <v>456</v>
      </c>
      <c r="F827" s="4">
        <f>F828</f>
        <v>1022.8</v>
      </c>
      <c r="G827" s="4">
        <f t="shared" si="897"/>
        <v>0</v>
      </c>
      <c r="H827" s="4">
        <f t="shared" si="897"/>
        <v>1022.8</v>
      </c>
      <c r="I827" s="4">
        <f t="shared" si="897"/>
        <v>0</v>
      </c>
      <c r="J827" s="4">
        <f t="shared" si="897"/>
        <v>0</v>
      </c>
      <c r="K827" s="4">
        <f t="shared" si="897"/>
        <v>0</v>
      </c>
      <c r="L827" s="4">
        <f t="shared" si="897"/>
        <v>1022.8</v>
      </c>
      <c r="M827" s="4">
        <f t="shared" si="897"/>
        <v>0</v>
      </c>
      <c r="N827" s="4">
        <f t="shared" si="897"/>
        <v>1022.8</v>
      </c>
      <c r="O827" s="4">
        <f t="shared" si="897"/>
        <v>972</v>
      </c>
      <c r="P827" s="4">
        <f t="shared" si="897"/>
        <v>0</v>
      </c>
      <c r="Q827" s="4">
        <f t="shared" si="897"/>
        <v>972</v>
      </c>
      <c r="R827" s="4">
        <f t="shared" si="897"/>
        <v>0</v>
      </c>
      <c r="S827" s="4">
        <f t="shared" si="897"/>
        <v>972</v>
      </c>
      <c r="T827" s="4">
        <f t="shared" si="897"/>
        <v>0</v>
      </c>
      <c r="U827" s="4">
        <f t="shared" si="897"/>
        <v>972</v>
      </c>
      <c r="V827" s="4">
        <f t="shared" si="897"/>
        <v>972</v>
      </c>
      <c r="W827" s="4">
        <f t="shared" si="898"/>
        <v>0</v>
      </c>
      <c r="X827" s="4">
        <f t="shared" si="898"/>
        <v>972</v>
      </c>
      <c r="Y827" s="4">
        <f t="shared" si="898"/>
        <v>0</v>
      </c>
      <c r="Z827" s="4">
        <f t="shared" si="898"/>
        <v>972</v>
      </c>
      <c r="AA827" s="82"/>
    </row>
    <row r="828" spans="1:27" ht="31.5" hidden="1" outlineLevel="7" x14ac:dyDescent="0.2">
      <c r="A828" s="13" t="s">
        <v>441</v>
      </c>
      <c r="B828" s="13" t="s">
        <v>418</v>
      </c>
      <c r="C828" s="13" t="s">
        <v>455</v>
      </c>
      <c r="D828" s="13" t="s">
        <v>92</v>
      </c>
      <c r="E828" s="18" t="s">
        <v>93</v>
      </c>
      <c r="F828" s="8">
        <v>1022.8</v>
      </c>
      <c r="G828" s="8"/>
      <c r="H828" s="8">
        <f t="shared" ref="H828" si="899">SUM(F828:G828)</f>
        <v>1022.8</v>
      </c>
      <c r="I828" s="8"/>
      <c r="J828" s="8"/>
      <c r="K828" s="8"/>
      <c r="L828" s="8">
        <f t="shared" ref="L828" si="900">SUM(H828:K828)</f>
        <v>1022.8</v>
      </c>
      <c r="M828" s="8"/>
      <c r="N828" s="8">
        <f>SUM(L828:M828)</f>
        <v>1022.8</v>
      </c>
      <c r="O828" s="8">
        <v>972</v>
      </c>
      <c r="P828" s="8"/>
      <c r="Q828" s="8">
        <f t="shared" ref="Q828" si="901">SUM(O828:P828)</f>
        <v>972</v>
      </c>
      <c r="R828" s="8"/>
      <c r="S828" s="8">
        <f t="shared" ref="S828" si="902">SUM(Q828:R828)</f>
        <v>972</v>
      </c>
      <c r="T828" s="8"/>
      <c r="U828" s="8">
        <f>SUM(S828:T828)</f>
        <v>972</v>
      </c>
      <c r="V828" s="8">
        <v>972</v>
      </c>
      <c r="W828" s="8"/>
      <c r="X828" s="8">
        <f t="shared" ref="X828" si="903">SUM(V828:W828)</f>
        <v>972</v>
      </c>
      <c r="Y828" s="8"/>
      <c r="Z828" s="8">
        <f t="shared" ref="Z828" si="904">SUM(X828:Y828)</f>
        <v>972</v>
      </c>
      <c r="AA828" s="82"/>
    </row>
    <row r="829" spans="1:27" ht="15.75" outlineLevel="7" x14ac:dyDescent="0.2">
      <c r="A829" s="5" t="s">
        <v>441</v>
      </c>
      <c r="B829" s="5" t="s">
        <v>568</v>
      </c>
      <c r="C829" s="13"/>
      <c r="D829" s="13"/>
      <c r="E829" s="14" t="s">
        <v>551</v>
      </c>
      <c r="F829" s="4">
        <f>F830+F874</f>
        <v>163709.4</v>
      </c>
      <c r="G829" s="4">
        <f t="shared" ref="G829:N829" si="905">G830+G874</f>
        <v>413.02924999999999</v>
      </c>
      <c r="H829" s="4">
        <f t="shared" si="905"/>
        <v>164122.42924999999</v>
      </c>
      <c r="I829" s="4">
        <f t="shared" si="905"/>
        <v>1455.7353499999999</v>
      </c>
      <c r="J829" s="4">
        <f t="shared" si="905"/>
        <v>7020.5835900000002</v>
      </c>
      <c r="K829" s="4">
        <f t="shared" si="905"/>
        <v>224.0549</v>
      </c>
      <c r="L829" s="4">
        <f t="shared" si="905"/>
        <v>172822.80309</v>
      </c>
      <c r="M829" s="4">
        <f t="shared" si="905"/>
        <v>1339.99045</v>
      </c>
      <c r="N829" s="4">
        <f t="shared" si="905"/>
        <v>174162.79353999998</v>
      </c>
      <c r="O829" s="4">
        <f>O830+O874</f>
        <v>156812.6</v>
      </c>
      <c r="P829" s="4">
        <f t="shared" ref="P829:U829" si="906">P830+P874</f>
        <v>0</v>
      </c>
      <c r="Q829" s="4">
        <f t="shared" si="906"/>
        <v>156812.6</v>
      </c>
      <c r="R829" s="4">
        <f t="shared" si="906"/>
        <v>0</v>
      </c>
      <c r="S829" s="4">
        <f t="shared" si="906"/>
        <v>156812.6</v>
      </c>
      <c r="T829" s="4">
        <f t="shared" si="906"/>
        <v>0</v>
      </c>
      <c r="U829" s="4">
        <f t="shared" si="906"/>
        <v>156812.6</v>
      </c>
      <c r="V829" s="4">
        <f>V830+V874</f>
        <v>156580.5</v>
      </c>
      <c r="W829" s="4">
        <f t="shared" ref="W829:Z829" si="907">W830+W874</f>
        <v>0</v>
      </c>
      <c r="X829" s="4">
        <f t="shared" si="907"/>
        <v>156580.5</v>
      </c>
      <c r="Y829" s="4">
        <f t="shared" si="907"/>
        <v>0</v>
      </c>
      <c r="Z829" s="4">
        <f t="shared" si="907"/>
        <v>156580.5</v>
      </c>
      <c r="AA829" s="82"/>
    </row>
    <row r="830" spans="1:27" ht="15.75" outlineLevel="1" x14ac:dyDescent="0.2">
      <c r="A830" s="5" t="s">
        <v>441</v>
      </c>
      <c r="B830" s="5" t="s">
        <v>457</v>
      </c>
      <c r="C830" s="5"/>
      <c r="D830" s="5"/>
      <c r="E830" s="23" t="s">
        <v>458</v>
      </c>
      <c r="F830" s="4">
        <f>F831</f>
        <v>144465.9</v>
      </c>
      <c r="G830" s="4">
        <f t="shared" ref="G830:H830" si="908">G831</f>
        <v>413.02924999999999</v>
      </c>
      <c r="H830" s="4">
        <f t="shared" si="908"/>
        <v>144878.92924999999</v>
      </c>
      <c r="I830" s="4">
        <f>I831+I865</f>
        <v>1455.7353499999999</v>
      </c>
      <c r="J830" s="4">
        <f t="shared" ref="J830:Z830" si="909">J831+J865</f>
        <v>6555.9435899999999</v>
      </c>
      <c r="K830" s="4">
        <f t="shared" si="909"/>
        <v>224.0549</v>
      </c>
      <c r="L830" s="4">
        <f t="shared" si="909"/>
        <v>153114.66308999999</v>
      </c>
      <c r="M830" s="4">
        <f t="shared" si="909"/>
        <v>1339.99045</v>
      </c>
      <c r="N830" s="4">
        <f t="shared" si="909"/>
        <v>154454.65354</v>
      </c>
      <c r="O830" s="4">
        <f t="shared" si="909"/>
        <v>139420</v>
      </c>
      <c r="P830" s="4">
        <f t="shared" si="909"/>
        <v>0</v>
      </c>
      <c r="Q830" s="4">
        <f t="shared" si="909"/>
        <v>139420</v>
      </c>
      <c r="R830" s="4">
        <f t="shared" si="909"/>
        <v>0</v>
      </c>
      <c r="S830" s="4">
        <f t="shared" si="909"/>
        <v>139420</v>
      </c>
      <c r="T830" s="4">
        <f t="shared" si="909"/>
        <v>0</v>
      </c>
      <c r="U830" s="4">
        <f t="shared" si="909"/>
        <v>139420</v>
      </c>
      <c r="V830" s="4">
        <f t="shared" si="909"/>
        <v>139420</v>
      </c>
      <c r="W830" s="4">
        <f t="shared" si="909"/>
        <v>0</v>
      </c>
      <c r="X830" s="4">
        <f t="shared" si="909"/>
        <v>139420</v>
      </c>
      <c r="Y830" s="4">
        <f t="shared" si="909"/>
        <v>0</v>
      </c>
      <c r="Z830" s="4">
        <f t="shared" si="909"/>
        <v>139420</v>
      </c>
      <c r="AA830" s="82"/>
    </row>
    <row r="831" spans="1:27" ht="31.5" outlineLevel="2" x14ac:dyDescent="0.2">
      <c r="A831" s="5" t="s">
        <v>441</v>
      </c>
      <c r="B831" s="5" t="s">
        <v>457</v>
      </c>
      <c r="C831" s="5" t="s">
        <v>205</v>
      </c>
      <c r="D831" s="5"/>
      <c r="E831" s="23" t="s">
        <v>206</v>
      </c>
      <c r="F831" s="4">
        <f>F847+F853</f>
        <v>144465.9</v>
      </c>
      <c r="G831" s="4">
        <f>G847+G853+G832</f>
        <v>413.02924999999999</v>
      </c>
      <c r="H831" s="4">
        <f t="shared" ref="H831:X831" si="910">H847+H853+H832</f>
        <v>144878.92924999999</v>
      </c>
      <c r="I831" s="4">
        <f t="shared" si="910"/>
        <v>1239.0877499999999</v>
      </c>
      <c r="J831" s="4">
        <f t="shared" si="910"/>
        <v>6555.9435899999999</v>
      </c>
      <c r="K831" s="4">
        <f>K847+K853+K832</f>
        <v>169.893</v>
      </c>
      <c r="L831" s="4">
        <f t="shared" ref="L831" si="911">L847+L853+L832</f>
        <v>152843.85358999998</v>
      </c>
      <c r="M831" s="4">
        <f>M847+M853+M832</f>
        <v>1339.99045</v>
      </c>
      <c r="N831" s="4">
        <f t="shared" ref="N831" si="912">N847+N853+N832</f>
        <v>154183.84404</v>
      </c>
      <c r="O831" s="4">
        <f t="shared" si="910"/>
        <v>139420</v>
      </c>
      <c r="P831" s="4">
        <f t="shared" si="910"/>
        <v>0</v>
      </c>
      <c r="Q831" s="4">
        <f t="shared" si="910"/>
        <v>139420</v>
      </c>
      <c r="R831" s="4">
        <f>R847+R853+R832</f>
        <v>0</v>
      </c>
      <c r="S831" s="4">
        <f t="shared" ref="S831" si="913">S847+S853+S832</f>
        <v>139420</v>
      </c>
      <c r="T831" s="4">
        <f>T847+T853+T832</f>
        <v>0</v>
      </c>
      <c r="U831" s="4">
        <f t="shared" ref="U831" si="914">U847+U853+U832</f>
        <v>139420</v>
      </c>
      <c r="V831" s="4">
        <f t="shared" si="910"/>
        <v>139420</v>
      </c>
      <c r="W831" s="4">
        <f t="shared" si="910"/>
        <v>0</v>
      </c>
      <c r="X831" s="4">
        <f t="shared" si="910"/>
        <v>139420</v>
      </c>
      <c r="Y831" s="4">
        <f>Y847+Y853+Y832</f>
        <v>0</v>
      </c>
      <c r="Z831" s="4">
        <f t="shared" ref="Z831" si="915">Z847+Z853+Z832</f>
        <v>139420</v>
      </c>
      <c r="AA831" s="82"/>
    </row>
    <row r="832" spans="1:27" ht="31.5" outlineLevel="2" x14ac:dyDescent="0.2">
      <c r="A832" s="5" t="s">
        <v>441</v>
      </c>
      <c r="B832" s="5" t="s">
        <v>457</v>
      </c>
      <c r="C832" s="5" t="s">
        <v>301</v>
      </c>
      <c r="D832" s="5"/>
      <c r="E832" s="23" t="s">
        <v>302</v>
      </c>
      <c r="F832" s="4"/>
      <c r="G832" s="4">
        <f t="shared" ref="G832:H832" si="916">G833</f>
        <v>413.02924999999999</v>
      </c>
      <c r="H832" s="4">
        <f t="shared" si="916"/>
        <v>413.02924999999999</v>
      </c>
      <c r="I832" s="4">
        <f>I833+I844</f>
        <v>1239.0877499999999</v>
      </c>
      <c r="J832" s="4">
        <f t="shared" ref="J832:Y832" si="917">J833+J844</f>
        <v>598.96717999999998</v>
      </c>
      <c r="K832" s="4">
        <f t="shared" si="917"/>
        <v>169.893</v>
      </c>
      <c r="L832" s="4">
        <f t="shared" si="917"/>
        <v>2420.9771799999999</v>
      </c>
      <c r="M832" s="4">
        <f t="shared" si="917"/>
        <v>1339.99045</v>
      </c>
      <c r="N832" s="4">
        <f t="shared" si="917"/>
        <v>3760.9676300000001</v>
      </c>
      <c r="O832" s="4">
        <f t="shared" si="917"/>
        <v>0</v>
      </c>
      <c r="P832" s="4">
        <f t="shared" si="917"/>
        <v>0</v>
      </c>
      <c r="Q832" s="4">
        <f t="shared" si="917"/>
        <v>0</v>
      </c>
      <c r="R832" s="4">
        <f t="shared" si="917"/>
        <v>0</v>
      </c>
      <c r="S832" s="4"/>
      <c r="T832" s="4">
        <f t="shared" ref="T832" si="918">T833+T844</f>
        <v>0</v>
      </c>
      <c r="U832" s="4"/>
      <c r="V832" s="4">
        <f t="shared" si="917"/>
        <v>0</v>
      </c>
      <c r="W832" s="4">
        <f t="shared" si="917"/>
        <v>0</v>
      </c>
      <c r="X832" s="4">
        <f t="shared" si="917"/>
        <v>0</v>
      </c>
      <c r="Y832" s="4">
        <f t="shared" si="917"/>
        <v>0</v>
      </c>
      <c r="Z832" s="4"/>
      <c r="AA832" s="82"/>
    </row>
    <row r="833" spans="1:27" ht="31.5" outlineLevel="2" x14ac:dyDescent="0.2">
      <c r="A833" s="5" t="s">
        <v>441</v>
      </c>
      <c r="B833" s="5" t="s">
        <v>457</v>
      </c>
      <c r="C833" s="5" t="s">
        <v>303</v>
      </c>
      <c r="D833" s="5"/>
      <c r="E833" s="23" t="s">
        <v>613</v>
      </c>
      <c r="F833" s="4"/>
      <c r="G833" s="4">
        <f>G838</f>
        <v>413.02924999999999</v>
      </c>
      <c r="H833" s="4">
        <f>H838</f>
        <v>413.02924999999999</v>
      </c>
      <c r="I833" s="4">
        <f>I838+I840+I834+I836</f>
        <v>1239.0877499999999</v>
      </c>
      <c r="J833" s="4">
        <f t="shared" ref="J833:Y833" si="919">J838+J840+J834+J836</f>
        <v>73.967179999999999</v>
      </c>
      <c r="K833" s="4">
        <f t="shared" si="919"/>
        <v>169.893</v>
      </c>
      <c r="L833" s="4">
        <f t="shared" si="919"/>
        <v>1895.9771800000001</v>
      </c>
      <c r="M833" s="4">
        <f>M838+M840+M834+M836+M842</f>
        <v>1339.99045</v>
      </c>
      <c r="N833" s="4">
        <f t="shared" ref="N833:T833" si="920">N838+N840+N834+N836+N842</f>
        <v>3235.9676300000001</v>
      </c>
      <c r="O833" s="4">
        <f t="shared" si="920"/>
        <v>0</v>
      </c>
      <c r="P833" s="4">
        <f t="shared" si="920"/>
        <v>0</v>
      </c>
      <c r="Q833" s="4">
        <f t="shared" si="920"/>
        <v>0</v>
      </c>
      <c r="R833" s="4">
        <f t="shared" si="920"/>
        <v>0</v>
      </c>
      <c r="S833" s="4">
        <f t="shared" si="920"/>
        <v>0</v>
      </c>
      <c r="T833" s="4">
        <f t="shared" si="920"/>
        <v>0</v>
      </c>
      <c r="U833" s="4"/>
      <c r="V833" s="4">
        <f t="shared" si="919"/>
        <v>0</v>
      </c>
      <c r="W833" s="4">
        <f t="shared" si="919"/>
        <v>0</v>
      </c>
      <c r="X833" s="4">
        <f t="shared" si="919"/>
        <v>0</v>
      </c>
      <c r="Y833" s="4">
        <f t="shared" si="919"/>
        <v>0</v>
      </c>
      <c r="Z833" s="4"/>
      <c r="AA833" s="82"/>
    </row>
    <row r="834" spans="1:27" s="106" customFormat="1" ht="31.5" hidden="1" outlineLevel="2" x14ac:dyDescent="0.2">
      <c r="A834" s="5" t="s">
        <v>441</v>
      </c>
      <c r="B834" s="5" t="s">
        <v>457</v>
      </c>
      <c r="C834" s="5" t="s">
        <v>750</v>
      </c>
      <c r="D834" s="10"/>
      <c r="E834" s="129" t="s">
        <v>749</v>
      </c>
      <c r="F834" s="4"/>
      <c r="G834" s="4"/>
      <c r="H834" s="4"/>
      <c r="I834" s="4">
        <f t="shared" ref="G834:N842" si="921">I835</f>
        <v>0</v>
      </c>
      <c r="J834" s="4">
        <f t="shared" si="921"/>
        <v>73.967179999999999</v>
      </c>
      <c r="K834" s="4">
        <f t="shared" si="921"/>
        <v>0</v>
      </c>
      <c r="L834" s="4">
        <f t="shared" si="921"/>
        <v>73.967179999999999</v>
      </c>
      <c r="M834" s="4">
        <f t="shared" si="921"/>
        <v>0</v>
      </c>
      <c r="N834" s="4">
        <f t="shared" si="921"/>
        <v>73.967179999999999</v>
      </c>
      <c r="O834" s="4"/>
      <c r="P834" s="4"/>
      <c r="Q834" s="4"/>
      <c r="R834" s="4"/>
      <c r="S834" s="4"/>
      <c r="T834" s="4">
        <f t="shared" ref="T834:U840" si="922">T835</f>
        <v>0</v>
      </c>
      <c r="U834" s="4">
        <f t="shared" si="922"/>
        <v>0</v>
      </c>
      <c r="V834" s="4"/>
      <c r="W834" s="4"/>
      <c r="X834" s="4"/>
      <c r="Y834" s="4"/>
      <c r="Z834" s="4"/>
      <c r="AA834" s="82"/>
    </row>
    <row r="835" spans="1:27" ht="31.5" hidden="1" outlineLevel="2" x14ac:dyDescent="0.2">
      <c r="A835" s="13" t="s">
        <v>441</v>
      </c>
      <c r="B835" s="13" t="s">
        <v>457</v>
      </c>
      <c r="C835" s="13" t="s">
        <v>750</v>
      </c>
      <c r="D835" s="9" t="s">
        <v>92</v>
      </c>
      <c r="E835" s="79" t="s">
        <v>591</v>
      </c>
      <c r="F835" s="4"/>
      <c r="G835" s="4"/>
      <c r="H835" s="4"/>
      <c r="I835" s="49"/>
      <c r="J835" s="8">
        <v>73.967179999999999</v>
      </c>
      <c r="K835" s="8"/>
      <c r="L835" s="8">
        <f t="shared" ref="L835" si="923">SUM(H835:K835)</f>
        <v>73.967179999999999</v>
      </c>
      <c r="M835" s="8"/>
      <c r="N835" s="8">
        <f>SUM(L835:M835)</f>
        <v>73.967179999999999</v>
      </c>
      <c r="O835" s="4"/>
      <c r="P835" s="4"/>
      <c r="Q835" s="4"/>
      <c r="R835" s="4"/>
      <c r="S835" s="4"/>
      <c r="T835" s="8"/>
      <c r="U835" s="8">
        <f>SUM(S835:T835)</f>
        <v>0</v>
      </c>
      <c r="V835" s="4"/>
      <c r="W835" s="4"/>
      <c r="X835" s="4"/>
      <c r="Y835" s="4"/>
      <c r="Z835" s="4"/>
      <c r="AA835" s="82"/>
    </row>
    <row r="836" spans="1:27" s="106" customFormat="1" ht="47.25" hidden="1" outlineLevel="2" x14ac:dyDescent="0.2">
      <c r="A836" s="5" t="s">
        <v>441</v>
      </c>
      <c r="B836" s="5" t="s">
        <v>457</v>
      </c>
      <c r="C836" s="10" t="s">
        <v>758</v>
      </c>
      <c r="D836" s="10"/>
      <c r="E836" s="81" t="s">
        <v>757</v>
      </c>
      <c r="F836" s="4"/>
      <c r="G836" s="4"/>
      <c r="H836" s="4"/>
      <c r="I836" s="4">
        <f t="shared" si="921"/>
        <v>0</v>
      </c>
      <c r="J836" s="4">
        <f t="shared" si="921"/>
        <v>0</v>
      </c>
      <c r="K836" s="4">
        <f t="shared" si="921"/>
        <v>169.893</v>
      </c>
      <c r="L836" s="4">
        <f t="shared" si="921"/>
        <v>169.893</v>
      </c>
      <c r="M836" s="4">
        <f t="shared" si="921"/>
        <v>0</v>
      </c>
      <c r="N836" s="4">
        <f t="shared" si="921"/>
        <v>169.893</v>
      </c>
      <c r="O836" s="4"/>
      <c r="P836" s="4"/>
      <c r="Q836" s="4"/>
      <c r="R836" s="4"/>
      <c r="S836" s="4"/>
      <c r="T836" s="4">
        <f t="shared" si="922"/>
        <v>0</v>
      </c>
      <c r="U836" s="4">
        <f t="shared" si="922"/>
        <v>0</v>
      </c>
      <c r="V836" s="4"/>
      <c r="W836" s="4"/>
      <c r="X836" s="4"/>
      <c r="Y836" s="4"/>
      <c r="Z836" s="4"/>
      <c r="AA836" s="82"/>
    </row>
    <row r="837" spans="1:27" ht="31.5" hidden="1" outlineLevel="2" x14ac:dyDescent="0.2">
      <c r="A837" s="13" t="s">
        <v>441</v>
      </c>
      <c r="B837" s="13" t="s">
        <v>457</v>
      </c>
      <c r="C837" s="9" t="s">
        <v>758</v>
      </c>
      <c r="D837" s="9" t="s">
        <v>92</v>
      </c>
      <c r="E837" s="79" t="s">
        <v>591</v>
      </c>
      <c r="F837" s="4"/>
      <c r="G837" s="4"/>
      <c r="H837" s="4"/>
      <c r="I837" s="49"/>
      <c r="J837" s="49"/>
      <c r="K837" s="49">
        <v>169.893</v>
      </c>
      <c r="L837" s="49">
        <f t="shared" ref="L837" si="924">SUM(H837:K837)</f>
        <v>169.893</v>
      </c>
      <c r="M837" s="49"/>
      <c r="N837" s="49">
        <f>SUM(L837:M837)</f>
        <v>169.893</v>
      </c>
      <c r="O837" s="4"/>
      <c r="P837" s="4"/>
      <c r="Q837" s="4"/>
      <c r="R837" s="4"/>
      <c r="S837" s="4"/>
      <c r="T837" s="49"/>
      <c r="U837" s="49">
        <f>SUM(S837:T837)</f>
        <v>0</v>
      </c>
      <c r="V837" s="4"/>
      <c r="W837" s="4"/>
      <c r="X837" s="4"/>
      <c r="Y837" s="4"/>
      <c r="Z837" s="4"/>
      <c r="AA837" s="82"/>
    </row>
    <row r="838" spans="1:27" ht="47.25" outlineLevel="2" x14ac:dyDescent="0.2">
      <c r="A838" s="5" t="s">
        <v>441</v>
      </c>
      <c r="B838" s="5" t="s">
        <v>457</v>
      </c>
      <c r="C838" s="5" t="s">
        <v>669</v>
      </c>
      <c r="D838" s="5"/>
      <c r="E838" s="23" t="s">
        <v>555</v>
      </c>
      <c r="F838" s="4"/>
      <c r="G838" s="4">
        <f t="shared" si="921"/>
        <v>413.02924999999999</v>
      </c>
      <c r="H838" s="4">
        <f t="shared" si="921"/>
        <v>413.02924999999999</v>
      </c>
      <c r="I838" s="4">
        <f t="shared" si="921"/>
        <v>0</v>
      </c>
      <c r="J838" s="4">
        <f t="shared" si="921"/>
        <v>0</v>
      </c>
      <c r="K838" s="4">
        <f t="shared" si="921"/>
        <v>0</v>
      </c>
      <c r="L838" s="4">
        <f t="shared" si="921"/>
        <v>413.02924999999999</v>
      </c>
      <c r="M838" s="4">
        <f t="shared" si="921"/>
        <v>44.608910000000002</v>
      </c>
      <c r="N838" s="4">
        <f t="shared" si="921"/>
        <v>457.63815999999997</v>
      </c>
      <c r="O838" s="4"/>
      <c r="P838" s="4"/>
      <c r="Q838" s="4"/>
      <c r="R838" s="4">
        <f t="shared" ref="R838:S838" si="925">R839</f>
        <v>0</v>
      </c>
      <c r="S838" s="4">
        <f t="shared" si="925"/>
        <v>0</v>
      </c>
      <c r="T838" s="4">
        <f t="shared" si="922"/>
        <v>0</v>
      </c>
      <c r="U838" s="4"/>
      <c r="V838" s="4"/>
      <c r="W838" s="4"/>
      <c r="X838" s="4"/>
      <c r="Y838" s="4">
        <f t="shared" ref="Y838:Z838" si="926">Y839</f>
        <v>0</v>
      </c>
      <c r="Z838" s="4">
        <f t="shared" si="926"/>
        <v>0</v>
      </c>
      <c r="AA838" s="82"/>
    </row>
    <row r="839" spans="1:27" ht="31.5" outlineLevel="2" x14ac:dyDescent="0.2">
      <c r="A839" s="13" t="s">
        <v>441</v>
      </c>
      <c r="B839" s="13" t="s">
        <v>457</v>
      </c>
      <c r="C839" s="13" t="s">
        <v>669</v>
      </c>
      <c r="D839" s="13" t="s">
        <v>92</v>
      </c>
      <c r="E839" s="18" t="s">
        <v>93</v>
      </c>
      <c r="F839" s="4"/>
      <c r="G839" s="49">
        <v>413.02924999999999</v>
      </c>
      <c r="H839" s="49">
        <f t="shared" ref="H839" si="927">SUM(F839:G839)</f>
        <v>413.02924999999999</v>
      </c>
      <c r="I839" s="49"/>
      <c r="J839" s="49"/>
      <c r="K839" s="49"/>
      <c r="L839" s="49">
        <f t="shared" ref="L839:L841" si="928">SUM(H839:K839)</f>
        <v>413.02924999999999</v>
      </c>
      <c r="M839" s="49">
        <v>44.608910000000002</v>
      </c>
      <c r="N839" s="49">
        <f>SUM(L839:M839)</f>
        <v>457.63815999999997</v>
      </c>
      <c r="O839" s="4"/>
      <c r="P839" s="4"/>
      <c r="Q839" s="4"/>
      <c r="R839" s="49"/>
      <c r="S839" s="49">
        <f t="shared" ref="S839" si="929">SUM(Q839:R839)</f>
        <v>0</v>
      </c>
      <c r="T839" s="49"/>
      <c r="U839" s="49"/>
      <c r="V839" s="4"/>
      <c r="W839" s="4"/>
      <c r="X839" s="4"/>
      <c r="Y839" s="49"/>
      <c r="Z839" s="49">
        <f t="shared" ref="Z839" si="930">SUM(X839:Y839)</f>
        <v>0</v>
      </c>
      <c r="AA839" s="82"/>
    </row>
    <row r="840" spans="1:27" ht="47.25" hidden="1" outlineLevel="2" x14ac:dyDescent="0.2">
      <c r="A840" s="47" t="s">
        <v>441</v>
      </c>
      <c r="B840" s="47" t="s">
        <v>457</v>
      </c>
      <c r="C840" s="47" t="s">
        <v>669</v>
      </c>
      <c r="D840" s="47"/>
      <c r="E840" s="45" t="s">
        <v>581</v>
      </c>
      <c r="F840" s="4"/>
      <c r="G840" s="49"/>
      <c r="H840" s="49"/>
      <c r="I840" s="20">
        <f t="shared" ref="I840" si="931">I841</f>
        <v>1239.0877499999999</v>
      </c>
      <c r="J840" s="49"/>
      <c r="K840" s="49"/>
      <c r="L840" s="20">
        <f t="shared" si="921"/>
        <v>1239.0877499999999</v>
      </c>
      <c r="M840" s="49"/>
      <c r="N840" s="20">
        <f t="shared" si="921"/>
        <v>1239.0877499999999</v>
      </c>
      <c r="O840" s="4"/>
      <c r="P840" s="4"/>
      <c r="Q840" s="4"/>
      <c r="R840" s="49"/>
      <c r="S840" s="49"/>
      <c r="T840" s="49"/>
      <c r="U840" s="20">
        <f t="shared" si="922"/>
        <v>0</v>
      </c>
      <c r="V840" s="4"/>
      <c r="W840" s="4"/>
      <c r="X840" s="4"/>
      <c r="Y840" s="49"/>
      <c r="Z840" s="49"/>
      <c r="AA840" s="82"/>
    </row>
    <row r="841" spans="1:27" ht="31.5" hidden="1" outlineLevel="2" x14ac:dyDescent="0.2">
      <c r="A841" s="46" t="s">
        <v>441</v>
      </c>
      <c r="B841" s="46" t="s">
        <v>457</v>
      </c>
      <c r="C841" s="46" t="s">
        <v>669</v>
      </c>
      <c r="D841" s="46" t="s">
        <v>92</v>
      </c>
      <c r="E841" s="50" t="s">
        <v>93</v>
      </c>
      <c r="F841" s="4"/>
      <c r="G841" s="49"/>
      <c r="H841" s="49"/>
      <c r="I841" s="118">
        <v>1239.0877499999999</v>
      </c>
      <c r="J841" s="49"/>
      <c r="K841" s="49"/>
      <c r="L841" s="118">
        <f t="shared" si="928"/>
        <v>1239.0877499999999</v>
      </c>
      <c r="M841" s="49"/>
      <c r="N841" s="118">
        <f>SUM(L841:M841)</f>
        <v>1239.0877499999999</v>
      </c>
      <c r="O841" s="4"/>
      <c r="P841" s="4"/>
      <c r="Q841" s="4"/>
      <c r="R841" s="49"/>
      <c r="S841" s="49"/>
      <c r="T841" s="49"/>
      <c r="U841" s="118">
        <f>SUM(S841:T841)</f>
        <v>0</v>
      </c>
      <c r="V841" s="4"/>
      <c r="W841" s="4"/>
      <c r="X841" s="4"/>
      <c r="Y841" s="49"/>
      <c r="Z841" s="49"/>
      <c r="AA841" s="82"/>
    </row>
    <row r="842" spans="1:27" s="106" customFormat="1" ht="31.5" outlineLevel="2" x14ac:dyDescent="0.2">
      <c r="A842" s="5" t="s">
        <v>441</v>
      </c>
      <c r="B842" s="5" t="s">
        <v>457</v>
      </c>
      <c r="C842" s="10" t="s">
        <v>779</v>
      </c>
      <c r="D842" s="10"/>
      <c r="E842" s="81" t="s">
        <v>778</v>
      </c>
      <c r="F842" s="4"/>
      <c r="G842" s="141"/>
      <c r="H842" s="141"/>
      <c r="I842" s="163"/>
      <c r="J842" s="141"/>
      <c r="K842" s="141"/>
      <c r="L842" s="163"/>
      <c r="M842" s="4">
        <f t="shared" si="921"/>
        <v>1295.3815400000001</v>
      </c>
      <c r="N842" s="4">
        <f t="shared" si="921"/>
        <v>1295.3815400000001</v>
      </c>
      <c r="O842" s="4"/>
      <c r="P842" s="4"/>
      <c r="Q842" s="4"/>
      <c r="R842" s="141"/>
      <c r="S842" s="141"/>
      <c r="T842" s="141"/>
      <c r="U842" s="163"/>
      <c r="V842" s="4"/>
      <c r="W842" s="4"/>
      <c r="X842" s="4"/>
      <c r="Y842" s="141"/>
      <c r="Z842" s="141"/>
      <c r="AA842" s="158"/>
    </row>
    <row r="843" spans="1:27" ht="31.5" outlineLevel="2" x14ac:dyDescent="0.2">
      <c r="A843" s="13" t="s">
        <v>441</v>
      </c>
      <c r="B843" s="13" t="s">
        <v>457</v>
      </c>
      <c r="C843" s="9" t="s">
        <v>779</v>
      </c>
      <c r="D843" s="9" t="s">
        <v>92</v>
      </c>
      <c r="E843" s="79" t="s">
        <v>591</v>
      </c>
      <c r="F843" s="4"/>
      <c r="G843" s="49"/>
      <c r="H843" s="49"/>
      <c r="I843" s="118"/>
      <c r="J843" s="49"/>
      <c r="K843" s="49"/>
      <c r="L843" s="118"/>
      <c r="M843" s="49">
        <v>1295.3815400000001</v>
      </c>
      <c r="N843" s="49">
        <f>SUM(L843:M843)</f>
        <v>1295.3815400000001</v>
      </c>
      <c r="O843" s="4"/>
      <c r="P843" s="4"/>
      <c r="Q843" s="4"/>
      <c r="R843" s="49"/>
      <c r="S843" s="49"/>
      <c r="T843" s="49"/>
      <c r="U843" s="118"/>
      <c r="V843" s="4"/>
      <c r="W843" s="4"/>
      <c r="X843" s="4"/>
      <c r="Y843" s="49"/>
      <c r="Z843" s="49"/>
      <c r="AA843" s="82"/>
    </row>
    <row r="844" spans="1:27" s="155" customFormat="1" ht="15.75" hidden="1" outlineLevel="2" x14ac:dyDescent="0.25">
      <c r="A844" s="5" t="s">
        <v>441</v>
      </c>
      <c r="B844" s="5" t="s">
        <v>457</v>
      </c>
      <c r="C844" s="138" t="s">
        <v>751</v>
      </c>
      <c r="D844" s="153"/>
      <c r="E844" s="157" t="s">
        <v>252</v>
      </c>
      <c r="F844" s="4"/>
      <c r="G844" s="141"/>
      <c r="H844" s="141"/>
      <c r="I844" s="4">
        <f>I845</f>
        <v>0</v>
      </c>
      <c r="J844" s="4">
        <f t="shared" ref="J844:N845" si="932">J845</f>
        <v>525</v>
      </c>
      <c r="K844" s="4">
        <f t="shared" si="932"/>
        <v>0</v>
      </c>
      <c r="L844" s="4">
        <f t="shared" si="932"/>
        <v>525</v>
      </c>
      <c r="M844" s="4">
        <f t="shared" si="932"/>
        <v>0</v>
      </c>
      <c r="N844" s="4">
        <f t="shared" si="932"/>
        <v>525</v>
      </c>
      <c r="O844" s="4"/>
      <c r="P844" s="4"/>
      <c r="Q844" s="4"/>
      <c r="R844" s="141"/>
      <c r="S844" s="141"/>
      <c r="T844" s="4">
        <f t="shared" ref="T844:U845" si="933">T845</f>
        <v>0</v>
      </c>
      <c r="U844" s="4">
        <f t="shared" si="933"/>
        <v>0</v>
      </c>
      <c r="V844" s="4"/>
      <c r="W844" s="4"/>
      <c r="X844" s="4"/>
      <c r="Y844" s="141"/>
      <c r="Z844" s="141"/>
      <c r="AA844" s="82"/>
    </row>
    <row r="845" spans="1:27" s="155" customFormat="1" ht="31.5" hidden="1" outlineLevel="2" x14ac:dyDescent="0.25">
      <c r="A845" s="5" t="s">
        <v>441</v>
      </c>
      <c r="B845" s="5" t="s">
        <v>457</v>
      </c>
      <c r="C845" s="138" t="s">
        <v>752</v>
      </c>
      <c r="D845" s="10"/>
      <c r="E845" s="129" t="s">
        <v>749</v>
      </c>
      <c r="F845" s="4"/>
      <c r="G845" s="141"/>
      <c r="H845" s="141"/>
      <c r="I845" s="4">
        <f>I846</f>
        <v>0</v>
      </c>
      <c r="J845" s="4">
        <f t="shared" si="932"/>
        <v>525</v>
      </c>
      <c r="K845" s="4">
        <f t="shared" si="932"/>
        <v>0</v>
      </c>
      <c r="L845" s="4">
        <f t="shared" si="932"/>
        <v>525</v>
      </c>
      <c r="M845" s="4">
        <f t="shared" si="932"/>
        <v>0</v>
      </c>
      <c r="N845" s="4">
        <f t="shared" si="932"/>
        <v>525</v>
      </c>
      <c r="O845" s="4"/>
      <c r="P845" s="4"/>
      <c r="Q845" s="4"/>
      <c r="R845" s="141"/>
      <c r="S845" s="141"/>
      <c r="T845" s="4">
        <f t="shared" si="933"/>
        <v>0</v>
      </c>
      <c r="U845" s="4">
        <f t="shared" si="933"/>
        <v>0</v>
      </c>
      <c r="V845" s="4"/>
      <c r="W845" s="4"/>
      <c r="X845" s="4"/>
      <c r="Y845" s="141"/>
      <c r="Z845" s="141"/>
      <c r="AA845" s="82"/>
    </row>
    <row r="846" spans="1:27" s="150" customFormat="1" ht="31.5" hidden="1" outlineLevel="2" x14ac:dyDescent="0.2">
      <c r="A846" s="13" t="s">
        <v>441</v>
      </c>
      <c r="B846" s="13" t="s">
        <v>457</v>
      </c>
      <c r="C846" s="140" t="s">
        <v>752</v>
      </c>
      <c r="D846" s="9" t="s">
        <v>92</v>
      </c>
      <c r="E846" s="79" t="s">
        <v>591</v>
      </c>
      <c r="F846" s="4"/>
      <c r="G846" s="49"/>
      <c r="H846" s="49"/>
      <c r="I846" s="8"/>
      <c r="J846" s="8">
        <f>300+85+100+40</f>
        <v>525</v>
      </c>
      <c r="K846" s="49"/>
      <c r="L846" s="8">
        <f t="shared" ref="L846" si="934">SUM(H846:K846)</f>
        <v>525</v>
      </c>
      <c r="M846" s="49"/>
      <c r="N846" s="8">
        <f>SUM(L846:M846)</f>
        <v>525</v>
      </c>
      <c r="O846" s="4"/>
      <c r="P846" s="4"/>
      <c r="Q846" s="4"/>
      <c r="R846" s="49"/>
      <c r="S846" s="49"/>
      <c r="T846" s="49"/>
      <c r="U846" s="8">
        <f>SUM(S846:T846)</f>
        <v>0</v>
      </c>
      <c r="V846" s="4"/>
      <c r="W846" s="4"/>
      <c r="X846" s="4"/>
      <c r="Y846" s="49"/>
      <c r="Z846" s="49"/>
      <c r="AA846" s="82"/>
    </row>
    <row r="847" spans="1:27" ht="31.5" hidden="1" outlineLevel="3" x14ac:dyDescent="0.2">
      <c r="A847" s="5" t="s">
        <v>441</v>
      </c>
      <c r="B847" s="5" t="s">
        <v>457</v>
      </c>
      <c r="C847" s="5" t="s">
        <v>459</v>
      </c>
      <c r="D847" s="5"/>
      <c r="E847" s="23" t="s">
        <v>460</v>
      </c>
      <c r="F847" s="4">
        <f>F848</f>
        <v>42900</v>
      </c>
      <c r="G847" s="4">
        <f t="shared" ref="G847:Z847" si="935">G848</f>
        <v>0</v>
      </c>
      <c r="H847" s="4">
        <f t="shared" si="935"/>
        <v>42900</v>
      </c>
      <c r="I847" s="4">
        <f t="shared" si="935"/>
        <v>0</v>
      </c>
      <c r="J847" s="4">
        <f t="shared" si="935"/>
        <v>5956.9764100000002</v>
      </c>
      <c r="K847" s="4">
        <f t="shared" si="935"/>
        <v>0</v>
      </c>
      <c r="L847" s="4">
        <f t="shared" si="935"/>
        <v>48856.976410000003</v>
      </c>
      <c r="M847" s="4">
        <f t="shared" si="935"/>
        <v>0</v>
      </c>
      <c r="N847" s="4">
        <f t="shared" si="935"/>
        <v>48856.976410000003</v>
      </c>
      <c r="O847" s="4">
        <f t="shared" si="935"/>
        <v>42900</v>
      </c>
      <c r="P847" s="4">
        <f t="shared" si="935"/>
        <v>0</v>
      </c>
      <c r="Q847" s="4">
        <f t="shared" si="935"/>
        <v>42900</v>
      </c>
      <c r="R847" s="4">
        <f t="shared" si="935"/>
        <v>0</v>
      </c>
      <c r="S847" s="4">
        <f t="shared" si="935"/>
        <v>42900</v>
      </c>
      <c r="T847" s="4">
        <f t="shared" si="935"/>
        <v>0</v>
      </c>
      <c r="U847" s="4">
        <f t="shared" si="935"/>
        <v>42900</v>
      </c>
      <c r="V847" s="4">
        <f t="shared" si="935"/>
        <v>42900</v>
      </c>
      <c r="W847" s="4">
        <f t="shared" si="935"/>
        <v>0</v>
      </c>
      <c r="X847" s="4">
        <f t="shared" si="935"/>
        <v>42900</v>
      </c>
      <c r="Y847" s="4">
        <f t="shared" si="935"/>
        <v>0</v>
      </c>
      <c r="Z847" s="4">
        <f t="shared" si="935"/>
        <v>42900</v>
      </c>
      <c r="AA847" s="82"/>
    </row>
    <row r="848" spans="1:27" ht="31.5" hidden="1" outlineLevel="4" x14ac:dyDescent="0.2">
      <c r="A848" s="5" t="s">
        <v>441</v>
      </c>
      <c r="B848" s="5" t="s">
        <v>457</v>
      </c>
      <c r="C848" s="5" t="s">
        <v>461</v>
      </c>
      <c r="D848" s="5"/>
      <c r="E848" s="23" t="s">
        <v>609</v>
      </c>
      <c r="F848" s="4">
        <f>F849+F851</f>
        <v>42900</v>
      </c>
      <c r="G848" s="4">
        <f t="shared" ref="G848:Z848" si="936">G849+G851</f>
        <v>0</v>
      </c>
      <c r="H848" s="4">
        <f t="shared" si="936"/>
        <v>42900</v>
      </c>
      <c r="I848" s="4">
        <f t="shared" si="936"/>
        <v>0</v>
      </c>
      <c r="J848" s="4">
        <f t="shared" si="936"/>
        <v>5956.9764100000002</v>
      </c>
      <c r="K848" s="4">
        <f t="shared" si="936"/>
        <v>0</v>
      </c>
      <c r="L848" s="4">
        <f t="shared" si="936"/>
        <v>48856.976410000003</v>
      </c>
      <c r="M848" s="4">
        <f t="shared" si="936"/>
        <v>0</v>
      </c>
      <c r="N848" s="4">
        <f t="shared" si="936"/>
        <v>48856.976410000003</v>
      </c>
      <c r="O848" s="4">
        <f t="shared" si="936"/>
        <v>42900</v>
      </c>
      <c r="P848" s="4">
        <f t="shared" si="936"/>
        <v>0</v>
      </c>
      <c r="Q848" s="4">
        <f t="shared" si="936"/>
        <v>42900</v>
      </c>
      <c r="R848" s="4">
        <f t="shared" si="936"/>
        <v>0</v>
      </c>
      <c r="S848" s="4">
        <f t="shared" si="936"/>
        <v>42900</v>
      </c>
      <c r="T848" s="4">
        <f t="shared" si="936"/>
        <v>0</v>
      </c>
      <c r="U848" s="4">
        <f t="shared" si="936"/>
        <v>42900</v>
      </c>
      <c r="V848" s="4">
        <f t="shared" si="936"/>
        <v>42900</v>
      </c>
      <c r="W848" s="4">
        <f t="shared" si="936"/>
        <v>0</v>
      </c>
      <c r="X848" s="4">
        <f t="shared" si="936"/>
        <v>42900</v>
      </c>
      <c r="Y848" s="4">
        <f t="shared" si="936"/>
        <v>0</v>
      </c>
      <c r="Z848" s="4">
        <f t="shared" si="936"/>
        <v>42900</v>
      </c>
      <c r="AA848" s="82"/>
    </row>
    <row r="849" spans="1:27" ht="47.25" hidden="1" outlineLevel="5" x14ac:dyDescent="0.2">
      <c r="A849" s="5" t="s">
        <v>441</v>
      </c>
      <c r="B849" s="5" t="s">
        <v>457</v>
      </c>
      <c r="C849" s="5" t="s">
        <v>462</v>
      </c>
      <c r="D849" s="5"/>
      <c r="E849" s="23" t="s">
        <v>552</v>
      </c>
      <c r="F849" s="4">
        <f>F850</f>
        <v>12900</v>
      </c>
      <c r="G849" s="4">
        <f t="shared" ref="G849:Z851" si="937">G850</f>
        <v>0</v>
      </c>
      <c r="H849" s="4">
        <f t="shared" si="937"/>
        <v>12900</v>
      </c>
      <c r="I849" s="4">
        <f t="shared" si="937"/>
        <v>0</v>
      </c>
      <c r="J849" s="4">
        <f t="shared" si="937"/>
        <v>5956.9764100000002</v>
      </c>
      <c r="K849" s="4">
        <f t="shared" si="937"/>
        <v>0</v>
      </c>
      <c r="L849" s="4">
        <f t="shared" si="937"/>
        <v>18856.976409999999</v>
      </c>
      <c r="M849" s="4">
        <f t="shared" si="937"/>
        <v>0</v>
      </c>
      <c r="N849" s="4">
        <f t="shared" si="937"/>
        <v>18856.976409999999</v>
      </c>
      <c r="O849" s="4">
        <f t="shared" si="937"/>
        <v>12900</v>
      </c>
      <c r="P849" s="4">
        <f t="shared" si="937"/>
        <v>0</v>
      </c>
      <c r="Q849" s="4">
        <f t="shared" si="937"/>
        <v>12900</v>
      </c>
      <c r="R849" s="4">
        <f t="shared" si="937"/>
        <v>0</v>
      </c>
      <c r="S849" s="4">
        <f t="shared" si="937"/>
        <v>12900</v>
      </c>
      <c r="T849" s="4">
        <f t="shared" si="937"/>
        <v>0</v>
      </c>
      <c r="U849" s="4">
        <f t="shared" si="937"/>
        <v>12900</v>
      </c>
      <c r="V849" s="4">
        <f t="shared" si="937"/>
        <v>12900</v>
      </c>
      <c r="W849" s="4">
        <f t="shared" si="937"/>
        <v>0</v>
      </c>
      <c r="X849" s="4">
        <f t="shared" si="937"/>
        <v>12900</v>
      </c>
      <c r="Y849" s="4">
        <f t="shared" si="937"/>
        <v>0</v>
      </c>
      <c r="Z849" s="4">
        <f t="shared" si="937"/>
        <v>12900</v>
      </c>
      <c r="AA849" s="82"/>
    </row>
    <row r="850" spans="1:27" ht="31.5" hidden="1" outlineLevel="7" x14ac:dyDescent="0.2">
      <c r="A850" s="13" t="s">
        <v>441</v>
      </c>
      <c r="B850" s="13" t="s">
        <v>457</v>
      </c>
      <c r="C850" s="13" t="s">
        <v>462</v>
      </c>
      <c r="D850" s="13" t="s">
        <v>92</v>
      </c>
      <c r="E850" s="18" t="s">
        <v>93</v>
      </c>
      <c r="F850" s="8">
        <v>12900</v>
      </c>
      <c r="G850" s="8"/>
      <c r="H850" s="8">
        <f t="shared" ref="H850" si="938">SUM(F850:G850)</f>
        <v>12900</v>
      </c>
      <c r="I850" s="8"/>
      <c r="J850" s="8">
        <f>59.96482+5891.0667+4.19999+1.7449</f>
        <v>5956.9764100000002</v>
      </c>
      <c r="K850" s="8"/>
      <c r="L850" s="8">
        <f t="shared" ref="L850" si="939">SUM(H850:K850)</f>
        <v>18856.976409999999</v>
      </c>
      <c r="M850" s="8"/>
      <c r="N850" s="8">
        <f>SUM(L850:M850)</f>
        <v>18856.976409999999</v>
      </c>
      <c r="O850" s="8">
        <v>12900</v>
      </c>
      <c r="P850" s="8"/>
      <c r="Q850" s="8">
        <f t="shared" ref="Q850" si="940">SUM(O850:P850)</f>
        <v>12900</v>
      </c>
      <c r="R850" s="8"/>
      <c r="S850" s="8">
        <f t="shared" ref="S850" si="941">SUM(Q850:R850)</f>
        <v>12900</v>
      </c>
      <c r="T850" s="8"/>
      <c r="U850" s="8">
        <f>SUM(S850:T850)</f>
        <v>12900</v>
      </c>
      <c r="V850" s="8">
        <v>12900</v>
      </c>
      <c r="W850" s="8"/>
      <c r="X850" s="8">
        <f t="shared" ref="X850" si="942">SUM(V850:W850)</f>
        <v>12900</v>
      </c>
      <c r="Y850" s="8"/>
      <c r="Z850" s="8">
        <f t="shared" ref="Z850" si="943">SUM(X850:Y850)</f>
        <v>12900</v>
      </c>
      <c r="AA850" s="82"/>
    </row>
    <row r="851" spans="1:27" s="107" customFormat="1" ht="47.25" hidden="1" outlineLevel="5" x14ac:dyDescent="0.2">
      <c r="A851" s="47" t="s">
        <v>441</v>
      </c>
      <c r="B851" s="47" t="s">
        <v>457</v>
      </c>
      <c r="C851" s="47" t="s">
        <v>462</v>
      </c>
      <c r="D851" s="47"/>
      <c r="E851" s="45" t="s">
        <v>577</v>
      </c>
      <c r="F851" s="20">
        <f>F852</f>
        <v>30000</v>
      </c>
      <c r="G851" s="20">
        <f t="shared" ref="G851:N851" si="944">G852</f>
        <v>0</v>
      </c>
      <c r="H851" s="20">
        <f t="shared" si="944"/>
        <v>30000</v>
      </c>
      <c r="I851" s="20">
        <f t="shared" si="944"/>
        <v>0</v>
      </c>
      <c r="J851" s="20">
        <f t="shared" si="944"/>
        <v>0</v>
      </c>
      <c r="K851" s="20">
        <f t="shared" si="944"/>
        <v>0</v>
      </c>
      <c r="L851" s="20">
        <f t="shared" si="944"/>
        <v>30000</v>
      </c>
      <c r="M851" s="20">
        <f t="shared" si="944"/>
        <v>0</v>
      </c>
      <c r="N851" s="20">
        <f t="shared" si="944"/>
        <v>30000</v>
      </c>
      <c r="O851" s="20">
        <f t="shared" si="937"/>
        <v>30000</v>
      </c>
      <c r="P851" s="20">
        <f t="shared" si="937"/>
        <v>0</v>
      </c>
      <c r="Q851" s="20">
        <f t="shared" si="937"/>
        <v>30000</v>
      </c>
      <c r="R851" s="20">
        <f t="shared" si="937"/>
        <v>0</v>
      </c>
      <c r="S851" s="20">
        <f t="shared" si="937"/>
        <v>30000</v>
      </c>
      <c r="T851" s="20">
        <f t="shared" si="937"/>
        <v>0</v>
      </c>
      <c r="U851" s="20">
        <f t="shared" si="937"/>
        <v>30000</v>
      </c>
      <c r="V851" s="20">
        <f t="shared" si="937"/>
        <v>30000</v>
      </c>
      <c r="W851" s="20">
        <f t="shared" si="937"/>
        <v>0</v>
      </c>
      <c r="X851" s="20">
        <f t="shared" si="937"/>
        <v>30000</v>
      </c>
      <c r="Y851" s="20">
        <f t="shared" si="937"/>
        <v>0</v>
      </c>
      <c r="Z851" s="20">
        <f t="shared" si="937"/>
        <v>30000</v>
      </c>
      <c r="AA851" s="82"/>
    </row>
    <row r="852" spans="1:27" s="107" customFormat="1" ht="31.5" hidden="1" outlineLevel="7" x14ac:dyDescent="0.2">
      <c r="A852" s="46" t="s">
        <v>441</v>
      </c>
      <c r="B852" s="46" t="s">
        <v>457</v>
      </c>
      <c r="C852" s="46" t="s">
        <v>462</v>
      </c>
      <c r="D852" s="46" t="s">
        <v>92</v>
      </c>
      <c r="E852" s="50" t="s">
        <v>93</v>
      </c>
      <c r="F852" s="7">
        <v>30000</v>
      </c>
      <c r="G852" s="8"/>
      <c r="H852" s="7">
        <f t="shared" ref="H852" si="945">SUM(F852:G852)</f>
        <v>30000</v>
      </c>
      <c r="I852" s="8"/>
      <c r="J852" s="8"/>
      <c r="K852" s="8"/>
      <c r="L852" s="7">
        <f t="shared" ref="L852" si="946">SUM(H852:K852)</f>
        <v>30000</v>
      </c>
      <c r="M852" s="8"/>
      <c r="N852" s="7">
        <f>SUM(L852:M852)</f>
        <v>30000</v>
      </c>
      <c r="O852" s="7">
        <v>30000</v>
      </c>
      <c r="P852" s="7"/>
      <c r="Q852" s="7">
        <f t="shared" ref="Q852" si="947">SUM(O852:P852)</f>
        <v>30000</v>
      </c>
      <c r="R852" s="8"/>
      <c r="S852" s="7">
        <f t="shared" ref="S852" si="948">SUM(Q852:R852)</f>
        <v>30000</v>
      </c>
      <c r="T852" s="8"/>
      <c r="U852" s="7">
        <f>SUM(S852:T852)</f>
        <v>30000</v>
      </c>
      <c r="V852" s="7">
        <v>30000</v>
      </c>
      <c r="W852" s="7"/>
      <c r="X852" s="7">
        <f t="shared" ref="X852" si="949">SUM(V852:W852)</f>
        <v>30000</v>
      </c>
      <c r="Y852" s="8"/>
      <c r="Z852" s="7">
        <f t="shared" ref="Z852" si="950">SUM(X852:Y852)</f>
        <v>30000</v>
      </c>
      <c r="AA852" s="82"/>
    </row>
    <row r="853" spans="1:27" ht="47.25" hidden="1" outlineLevel="3" x14ac:dyDescent="0.2">
      <c r="A853" s="5" t="s">
        <v>441</v>
      </c>
      <c r="B853" s="5" t="s">
        <v>457</v>
      </c>
      <c r="C853" s="5" t="s">
        <v>445</v>
      </c>
      <c r="D853" s="5"/>
      <c r="E853" s="23" t="s">
        <v>446</v>
      </c>
      <c r="F853" s="4">
        <f>F854</f>
        <v>101565.9</v>
      </c>
      <c r="G853" s="4">
        <f t="shared" ref="G853:Z853" si="951">G854</f>
        <v>0</v>
      </c>
      <c r="H853" s="4">
        <f t="shared" si="951"/>
        <v>101565.9</v>
      </c>
      <c r="I853" s="4">
        <f t="shared" si="951"/>
        <v>0</v>
      </c>
      <c r="J853" s="4">
        <f t="shared" si="951"/>
        <v>0</v>
      </c>
      <c r="K853" s="4">
        <f t="shared" si="951"/>
        <v>0</v>
      </c>
      <c r="L853" s="4">
        <f t="shared" si="951"/>
        <v>101565.9</v>
      </c>
      <c r="M853" s="4">
        <f t="shared" si="951"/>
        <v>0</v>
      </c>
      <c r="N853" s="4">
        <f t="shared" si="951"/>
        <v>101565.9</v>
      </c>
      <c r="O853" s="4">
        <f t="shared" si="951"/>
        <v>96520</v>
      </c>
      <c r="P853" s="4">
        <f t="shared" si="951"/>
        <v>0</v>
      </c>
      <c r="Q853" s="4">
        <f t="shared" si="951"/>
        <v>96520</v>
      </c>
      <c r="R853" s="4">
        <f t="shared" si="951"/>
        <v>0</v>
      </c>
      <c r="S853" s="4">
        <f t="shared" si="951"/>
        <v>96520</v>
      </c>
      <c r="T853" s="4">
        <f t="shared" si="951"/>
        <v>0</v>
      </c>
      <c r="U853" s="4">
        <f t="shared" si="951"/>
        <v>96520</v>
      </c>
      <c r="V853" s="4">
        <f t="shared" si="951"/>
        <v>96520</v>
      </c>
      <c r="W853" s="4">
        <f t="shared" si="951"/>
        <v>0</v>
      </c>
      <c r="X853" s="4">
        <f t="shared" si="951"/>
        <v>96520</v>
      </c>
      <c r="Y853" s="4">
        <f t="shared" si="951"/>
        <v>0</v>
      </c>
      <c r="Z853" s="4">
        <f t="shared" si="951"/>
        <v>96520</v>
      </c>
      <c r="AA853" s="82"/>
    </row>
    <row r="854" spans="1:27" ht="31.5" hidden="1" outlineLevel="4" x14ac:dyDescent="0.2">
      <c r="A854" s="5" t="s">
        <v>441</v>
      </c>
      <c r="B854" s="5" t="s">
        <v>457</v>
      </c>
      <c r="C854" s="5" t="s">
        <v>447</v>
      </c>
      <c r="D854" s="5"/>
      <c r="E854" s="23" t="s">
        <v>57</v>
      </c>
      <c r="F854" s="4">
        <f>F855+F857+F859+F861+F863</f>
        <v>101565.9</v>
      </c>
      <c r="G854" s="4">
        <f t="shared" ref="G854:Z854" si="952">G855+G857+G859+G861+G863</f>
        <v>0</v>
      </c>
      <c r="H854" s="4">
        <f t="shared" si="952"/>
        <v>101565.9</v>
      </c>
      <c r="I854" s="4">
        <f t="shared" si="952"/>
        <v>0</v>
      </c>
      <c r="J854" s="4">
        <f t="shared" si="952"/>
        <v>0</v>
      </c>
      <c r="K854" s="4">
        <f t="shared" si="952"/>
        <v>0</v>
      </c>
      <c r="L854" s="4">
        <f t="shared" si="952"/>
        <v>101565.9</v>
      </c>
      <c r="M854" s="4">
        <f t="shared" si="952"/>
        <v>0</v>
      </c>
      <c r="N854" s="4">
        <f t="shared" si="952"/>
        <v>101565.9</v>
      </c>
      <c r="O854" s="4">
        <f t="shared" si="952"/>
        <v>96520</v>
      </c>
      <c r="P854" s="4">
        <f t="shared" si="952"/>
        <v>0</v>
      </c>
      <c r="Q854" s="4">
        <f t="shared" si="952"/>
        <v>96520</v>
      </c>
      <c r="R854" s="4">
        <f t="shared" si="952"/>
        <v>0</v>
      </c>
      <c r="S854" s="4">
        <f t="shared" si="952"/>
        <v>96520</v>
      </c>
      <c r="T854" s="4">
        <f t="shared" si="952"/>
        <v>0</v>
      </c>
      <c r="U854" s="4">
        <f t="shared" si="952"/>
        <v>96520</v>
      </c>
      <c r="V854" s="4">
        <f t="shared" si="952"/>
        <v>96520</v>
      </c>
      <c r="W854" s="4">
        <f t="shared" si="952"/>
        <v>0</v>
      </c>
      <c r="X854" s="4">
        <f t="shared" si="952"/>
        <v>96520</v>
      </c>
      <c r="Y854" s="4">
        <f t="shared" si="952"/>
        <v>0</v>
      </c>
      <c r="Z854" s="4">
        <f t="shared" si="952"/>
        <v>96520</v>
      </c>
      <c r="AA854" s="82"/>
    </row>
    <row r="855" spans="1:27" ht="15.75" hidden="1" outlineLevel="5" x14ac:dyDescent="0.2">
      <c r="A855" s="5" t="s">
        <v>441</v>
      </c>
      <c r="B855" s="5" t="s">
        <v>457</v>
      </c>
      <c r="C855" s="5" t="s">
        <v>463</v>
      </c>
      <c r="D855" s="5"/>
      <c r="E855" s="23" t="s">
        <v>464</v>
      </c>
      <c r="F855" s="4">
        <f>F856</f>
        <v>39282.800000000003</v>
      </c>
      <c r="G855" s="4">
        <f t="shared" ref="G855:Z855" si="953">G856</f>
        <v>0</v>
      </c>
      <c r="H855" s="4">
        <f t="shared" si="953"/>
        <v>39282.800000000003</v>
      </c>
      <c r="I855" s="4">
        <f t="shared" si="953"/>
        <v>0</v>
      </c>
      <c r="J855" s="4">
        <f t="shared" si="953"/>
        <v>0</v>
      </c>
      <c r="K855" s="4">
        <f t="shared" si="953"/>
        <v>0</v>
      </c>
      <c r="L855" s="4">
        <f t="shared" si="953"/>
        <v>39282.800000000003</v>
      </c>
      <c r="M855" s="4">
        <f t="shared" si="953"/>
        <v>0</v>
      </c>
      <c r="N855" s="4">
        <f t="shared" si="953"/>
        <v>39282.800000000003</v>
      </c>
      <c r="O855" s="4">
        <f t="shared" si="953"/>
        <v>37320</v>
      </c>
      <c r="P855" s="4">
        <f t="shared" si="953"/>
        <v>0</v>
      </c>
      <c r="Q855" s="4">
        <f t="shared" si="953"/>
        <v>37320</v>
      </c>
      <c r="R855" s="4">
        <f t="shared" si="953"/>
        <v>0</v>
      </c>
      <c r="S855" s="4">
        <f t="shared" si="953"/>
        <v>37320</v>
      </c>
      <c r="T855" s="4">
        <f t="shared" si="953"/>
        <v>0</v>
      </c>
      <c r="U855" s="4">
        <f t="shared" si="953"/>
        <v>37320</v>
      </c>
      <c r="V855" s="4">
        <f t="shared" si="953"/>
        <v>37320</v>
      </c>
      <c r="W855" s="4">
        <f t="shared" si="953"/>
        <v>0</v>
      </c>
      <c r="X855" s="4">
        <f t="shared" si="953"/>
        <v>37320</v>
      </c>
      <c r="Y855" s="4">
        <f t="shared" si="953"/>
        <v>0</v>
      </c>
      <c r="Z855" s="4">
        <f t="shared" si="953"/>
        <v>37320</v>
      </c>
      <c r="AA855" s="82"/>
    </row>
    <row r="856" spans="1:27" ht="31.5" hidden="1" outlineLevel="7" x14ac:dyDescent="0.2">
      <c r="A856" s="13" t="s">
        <v>441</v>
      </c>
      <c r="B856" s="13" t="s">
        <v>457</v>
      </c>
      <c r="C856" s="13" t="s">
        <v>463</v>
      </c>
      <c r="D856" s="13" t="s">
        <v>92</v>
      </c>
      <c r="E856" s="18" t="s">
        <v>93</v>
      </c>
      <c r="F856" s="8">
        <v>39282.800000000003</v>
      </c>
      <c r="G856" s="8"/>
      <c r="H856" s="8">
        <f t="shared" ref="H856" si="954">SUM(F856:G856)</f>
        <v>39282.800000000003</v>
      </c>
      <c r="I856" s="8"/>
      <c r="J856" s="8"/>
      <c r="K856" s="8"/>
      <c r="L856" s="8">
        <f t="shared" ref="L856" si="955">SUM(H856:K856)</f>
        <v>39282.800000000003</v>
      </c>
      <c r="M856" s="8"/>
      <c r="N856" s="8">
        <f>SUM(L856:M856)</f>
        <v>39282.800000000003</v>
      </c>
      <c r="O856" s="8">
        <v>37320</v>
      </c>
      <c r="P856" s="8"/>
      <c r="Q856" s="8">
        <f t="shared" ref="Q856" si="956">SUM(O856:P856)</f>
        <v>37320</v>
      </c>
      <c r="R856" s="8"/>
      <c r="S856" s="8">
        <f t="shared" ref="S856" si="957">SUM(Q856:R856)</f>
        <v>37320</v>
      </c>
      <c r="T856" s="8"/>
      <c r="U856" s="8">
        <f>SUM(S856:T856)</f>
        <v>37320</v>
      </c>
      <c r="V856" s="8">
        <v>37320</v>
      </c>
      <c r="W856" s="8"/>
      <c r="X856" s="8">
        <f t="shared" ref="X856" si="958">SUM(V856:W856)</f>
        <v>37320</v>
      </c>
      <c r="Y856" s="8"/>
      <c r="Z856" s="8">
        <f t="shared" ref="Z856" si="959">SUM(X856:Y856)</f>
        <v>37320</v>
      </c>
      <c r="AA856" s="82"/>
    </row>
    <row r="857" spans="1:27" ht="15.75" hidden="1" outlineLevel="5" x14ac:dyDescent="0.2">
      <c r="A857" s="5" t="s">
        <v>441</v>
      </c>
      <c r="B857" s="5" t="s">
        <v>457</v>
      </c>
      <c r="C857" s="5" t="s">
        <v>465</v>
      </c>
      <c r="D857" s="5"/>
      <c r="E857" s="23" t="s">
        <v>466</v>
      </c>
      <c r="F857" s="4">
        <f>F858</f>
        <v>23127</v>
      </c>
      <c r="G857" s="4">
        <f t="shared" ref="G857:Z857" si="960">G858</f>
        <v>0</v>
      </c>
      <c r="H857" s="4">
        <f t="shared" si="960"/>
        <v>23127</v>
      </c>
      <c r="I857" s="4">
        <f t="shared" si="960"/>
        <v>0</v>
      </c>
      <c r="J857" s="4">
        <f t="shared" si="960"/>
        <v>0</v>
      </c>
      <c r="K857" s="4">
        <f t="shared" si="960"/>
        <v>0</v>
      </c>
      <c r="L857" s="4">
        <f t="shared" si="960"/>
        <v>23127</v>
      </c>
      <c r="M857" s="4">
        <f t="shared" si="960"/>
        <v>0</v>
      </c>
      <c r="N857" s="4">
        <f t="shared" si="960"/>
        <v>23127</v>
      </c>
      <c r="O857" s="4">
        <f t="shared" si="960"/>
        <v>21970</v>
      </c>
      <c r="P857" s="4">
        <f t="shared" si="960"/>
        <v>0</v>
      </c>
      <c r="Q857" s="4">
        <f t="shared" si="960"/>
        <v>21970</v>
      </c>
      <c r="R857" s="4">
        <f t="shared" si="960"/>
        <v>0</v>
      </c>
      <c r="S857" s="4">
        <f t="shared" si="960"/>
        <v>21970</v>
      </c>
      <c r="T857" s="4">
        <f t="shared" si="960"/>
        <v>0</v>
      </c>
      <c r="U857" s="4">
        <f t="shared" si="960"/>
        <v>21970</v>
      </c>
      <c r="V857" s="4">
        <f t="shared" si="960"/>
        <v>21970</v>
      </c>
      <c r="W857" s="4">
        <f t="shared" si="960"/>
        <v>0</v>
      </c>
      <c r="X857" s="4">
        <f t="shared" si="960"/>
        <v>21970</v>
      </c>
      <c r="Y857" s="4">
        <f t="shared" si="960"/>
        <v>0</v>
      </c>
      <c r="Z857" s="4">
        <f t="shared" si="960"/>
        <v>21970</v>
      </c>
      <c r="AA857" s="82"/>
    </row>
    <row r="858" spans="1:27" ht="31.5" hidden="1" outlineLevel="7" x14ac:dyDescent="0.2">
      <c r="A858" s="13" t="s">
        <v>441</v>
      </c>
      <c r="B858" s="13" t="s">
        <v>457</v>
      </c>
      <c r="C858" s="13" t="s">
        <v>465</v>
      </c>
      <c r="D858" s="13" t="s">
        <v>92</v>
      </c>
      <c r="E858" s="18" t="s">
        <v>93</v>
      </c>
      <c r="F858" s="8">
        <v>23127</v>
      </c>
      <c r="G858" s="8"/>
      <c r="H858" s="8">
        <f t="shared" ref="H858" si="961">SUM(F858:G858)</f>
        <v>23127</v>
      </c>
      <c r="I858" s="8"/>
      <c r="J858" s="8"/>
      <c r="K858" s="8"/>
      <c r="L858" s="8">
        <f t="shared" ref="L858" si="962">SUM(H858:K858)</f>
        <v>23127</v>
      </c>
      <c r="M858" s="8"/>
      <c r="N858" s="8">
        <f>SUM(L858:M858)</f>
        <v>23127</v>
      </c>
      <c r="O858" s="8">
        <v>21970</v>
      </c>
      <c r="P858" s="8"/>
      <c r="Q858" s="8">
        <f t="shared" ref="Q858" si="963">SUM(O858:P858)</f>
        <v>21970</v>
      </c>
      <c r="R858" s="8"/>
      <c r="S858" s="8">
        <f t="shared" ref="S858" si="964">SUM(Q858:R858)</f>
        <v>21970</v>
      </c>
      <c r="T858" s="8"/>
      <c r="U858" s="8">
        <f>SUM(S858:T858)</f>
        <v>21970</v>
      </c>
      <c r="V858" s="8">
        <v>21970</v>
      </c>
      <c r="W858" s="8"/>
      <c r="X858" s="8">
        <f t="shared" ref="X858" si="965">SUM(V858:W858)</f>
        <v>21970</v>
      </c>
      <c r="Y858" s="8"/>
      <c r="Z858" s="8">
        <f t="shared" ref="Z858" si="966">SUM(X858:Y858)</f>
        <v>21970</v>
      </c>
      <c r="AA858" s="82"/>
    </row>
    <row r="859" spans="1:27" ht="31.5" hidden="1" outlineLevel="5" x14ac:dyDescent="0.2">
      <c r="A859" s="5" t="s">
        <v>441</v>
      </c>
      <c r="B859" s="5" t="s">
        <v>457</v>
      </c>
      <c r="C859" s="5" t="s">
        <v>467</v>
      </c>
      <c r="D859" s="5"/>
      <c r="E859" s="23" t="s">
        <v>468</v>
      </c>
      <c r="F859" s="4">
        <f>F860</f>
        <v>38556.1</v>
      </c>
      <c r="G859" s="4">
        <f t="shared" ref="G859:Z859" si="967">G860</f>
        <v>0</v>
      </c>
      <c r="H859" s="4">
        <f t="shared" si="967"/>
        <v>38556.1</v>
      </c>
      <c r="I859" s="4">
        <f t="shared" si="967"/>
        <v>0</v>
      </c>
      <c r="J859" s="4">
        <f t="shared" si="967"/>
        <v>0</v>
      </c>
      <c r="K859" s="4">
        <f t="shared" si="967"/>
        <v>0</v>
      </c>
      <c r="L859" s="4">
        <f t="shared" si="967"/>
        <v>38556.1</v>
      </c>
      <c r="M859" s="4">
        <f t="shared" si="967"/>
        <v>0</v>
      </c>
      <c r="N859" s="4">
        <f t="shared" si="967"/>
        <v>38556.1</v>
      </c>
      <c r="O859" s="4">
        <f t="shared" si="967"/>
        <v>36630</v>
      </c>
      <c r="P859" s="4">
        <f t="shared" si="967"/>
        <v>0</v>
      </c>
      <c r="Q859" s="4">
        <f t="shared" si="967"/>
        <v>36630</v>
      </c>
      <c r="R859" s="4">
        <f t="shared" si="967"/>
        <v>0</v>
      </c>
      <c r="S859" s="4">
        <f t="shared" si="967"/>
        <v>36630</v>
      </c>
      <c r="T859" s="4">
        <f t="shared" si="967"/>
        <v>0</v>
      </c>
      <c r="U859" s="4">
        <f t="shared" si="967"/>
        <v>36630</v>
      </c>
      <c r="V859" s="4">
        <f t="shared" si="967"/>
        <v>36630</v>
      </c>
      <c r="W859" s="4">
        <f t="shared" si="967"/>
        <v>0</v>
      </c>
      <c r="X859" s="4">
        <f t="shared" si="967"/>
        <v>36630</v>
      </c>
      <c r="Y859" s="4">
        <f t="shared" si="967"/>
        <v>0</v>
      </c>
      <c r="Z859" s="4">
        <f t="shared" si="967"/>
        <v>36630</v>
      </c>
      <c r="AA859" s="82"/>
    </row>
    <row r="860" spans="1:27" ht="31.5" hidden="1" outlineLevel="7" x14ac:dyDescent="0.2">
      <c r="A860" s="13" t="s">
        <v>441</v>
      </c>
      <c r="B860" s="13" t="s">
        <v>457</v>
      </c>
      <c r="C860" s="13" t="s">
        <v>467</v>
      </c>
      <c r="D860" s="13" t="s">
        <v>92</v>
      </c>
      <c r="E860" s="18" t="s">
        <v>93</v>
      </c>
      <c r="F860" s="8">
        <v>38556.1</v>
      </c>
      <c r="G860" s="8"/>
      <c r="H860" s="8">
        <f t="shared" ref="H860" si="968">SUM(F860:G860)</f>
        <v>38556.1</v>
      </c>
      <c r="I860" s="8"/>
      <c r="J860" s="8"/>
      <c r="K860" s="8"/>
      <c r="L860" s="8">
        <f t="shared" ref="L860" si="969">SUM(H860:K860)</f>
        <v>38556.1</v>
      </c>
      <c r="M860" s="8"/>
      <c r="N860" s="8">
        <f>SUM(L860:M860)</f>
        <v>38556.1</v>
      </c>
      <c r="O860" s="8">
        <v>36630</v>
      </c>
      <c r="P860" s="8"/>
      <c r="Q860" s="8">
        <f t="shared" ref="Q860" si="970">SUM(O860:P860)</f>
        <v>36630</v>
      </c>
      <c r="R860" s="8"/>
      <c r="S860" s="8">
        <f t="shared" ref="S860" si="971">SUM(Q860:R860)</f>
        <v>36630</v>
      </c>
      <c r="T860" s="8"/>
      <c r="U860" s="8">
        <f>SUM(S860:T860)</f>
        <v>36630</v>
      </c>
      <c r="V860" s="8">
        <v>36630</v>
      </c>
      <c r="W860" s="8"/>
      <c r="X860" s="8">
        <f t="shared" ref="X860" si="972">SUM(V860:W860)</f>
        <v>36630</v>
      </c>
      <c r="Y860" s="8"/>
      <c r="Z860" s="8">
        <f t="shared" ref="Z860" si="973">SUM(X860:Y860)</f>
        <v>36630</v>
      </c>
      <c r="AA860" s="82"/>
    </row>
    <row r="861" spans="1:27" ht="36" hidden="1" customHeight="1" outlineLevel="5" x14ac:dyDescent="0.2">
      <c r="A861" s="5" t="s">
        <v>441</v>
      </c>
      <c r="B861" s="5" t="s">
        <v>457</v>
      </c>
      <c r="C861" s="5" t="s">
        <v>469</v>
      </c>
      <c r="D861" s="5"/>
      <c r="E861" s="23" t="s">
        <v>470</v>
      </c>
      <c r="F861" s="4">
        <f>F862</f>
        <v>50</v>
      </c>
      <c r="G861" s="4">
        <f t="shared" ref="G861:Z861" si="974">G862</f>
        <v>0</v>
      </c>
      <c r="H861" s="4">
        <f t="shared" si="974"/>
        <v>50</v>
      </c>
      <c r="I861" s="4">
        <f t="shared" si="974"/>
        <v>0</v>
      </c>
      <c r="J861" s="4">
        <f t="shared" si="974"/>
        <v>0</v>
      </c>
      <c r="K861" s="4">
        <f t="shared" si="974"/>
        <v>0</v>
      </c>
      <c r="L861" s="4">
        <f t="shared" si="974"/>
        <v>50</v>
      </c>
      <c r="M861" s="4">
        <f t="shared" si="974"/>
        <v>0</v>
      </c>
      <c r="N861" s="4">
        <f t="shared" si="974"/>
        <v>50</v>
      </c>
      <c r="O861" s="4">
        <f t="shared" si="974"/>
        <v>50</v>
      </c>
      <c r="P861" s="4">
        <f t="shared" si="974"/>
        <v>0</v>
      </c>
      <c r="Q861" s="4">
        <f t="shared" si="974"/>
        <v>50</v>
      </c>
      <c r="R861" s="4">
        <f t="shared" si="974"/>
        <v>0</v>
      </c>
      <c r="S861" s="4">
        <f t="shared" si="974"/>
        <v>50</v>
      </c>
      <c r="T861" s="4">
        <f t="shared" si="974"/>
        <v>0</v>
      </c>
      <c r="U861" s="4">
        <f t="shared" si="974"/>
        <v>50</v>
      </c>
      <c r="V861" s="4">
        <f t="shared" si="974"/>
        <v>50</v>
      </c>
      <c r="W861" s="4">
        <f t="shared" si="974"/>
        <v>0</v>
      </c>
      <c r="X861" s="4">
        <f t="shared" si="974"/>
        <v>50</v>
      </c>
      <c r="Y861" s="4">
        <f t="shared" si="974"/>
        <v>0</v>
      </c>
      <c r="Z861" s="4">
        <f t="shared" si="974"/>
        <v>50</v>
      </c>
      <c r="AA861" s="82"/>
    </row>
    <row r="862" spans="1:27" ht="31.5" hidden="1" outlineLevel="7" x14ac:dyDescent="0.2">
      <c r="A862" s="13" t="s">
        <v>441</v>
      </c>
      <c r="B862" s="13" t="s">
        <v>457</v>
      </c>
      <c r="C862" s="13" t="s">
        <v>469</v>
      </c>
      <c r="D862" s="13" t="s">
        <v>92</v>
      </c>
      <c r="E862" s="18" t="s">
        <v>93</v>
      </c>
      <c r="F862" s="8">
        <v>50</v>
      </c>
      <c r="G862" s="8"/>
      <c r="H862" s="8">
        <f t="shared" ref="H862" si="975">SUM(F862:G862)</f>
        <v>50</v>
      </c>
      <c r="I862" s="8"/>
      <c r="J862" s="8"/>
      <c r="K862" s="8"/>
      <c r="L862" s="8">
        <f t="shared" ref="L862" si="976">SUM(H862:K862)</f>
        <v>50</v>
      </c>
      <c r="M862" s="8"/>
      <c r="N862" s="8">
        <f>SUM(L862:M862)</f>
        <v>50</v>
      </c>
      <c r="O862" s="8">
        <v>50</v>
      </c>
      <c r="P862" s="8"/>
      <c r="Q862" s="8">
        <f t="shared" ref="Q862" si="977">SUM(O862:P862)</f>
        <v>50</v>
      </c>
      <c r="R862" s="8"/>
      <c r="S862" s="8">
        <f t="shared" ref="S862" si="978">SUM(Q862:R862)</f>
        <v>50</v>
      </c>
      <c r="T862" s="8"/>
      <c r="U862" s="8">
        <f>SUM(S862:T862)</f>
        <v>50</v>
      </c>
      <c r="V862" s="8">
        <v>50</v>
      </c>
      <c r="W862" s="8"/>
      <c r="X862" s="8">
        <f t="shared" ref="X862" si="979">SUM(V862:W862)</f>
        <v>50</v>
      </c>
      <c r="Y862" s="8"/>
      <c r="Z862" s="8">
        <f t="shared" ref="Z862" si="980">SUM(X862:Y862)</f>
        <v>50</v>
      </c>
      <c r="AA862" s="82"/>
    </row>
    <row r="863" spans="1:27" ht="47.25" hidden="1" outlineLevel="5" x14ac:dyDescent="0.2">
      <c r="A863" s="5" t="s">
        <v>441</v>
      </c>
      <c r="B863" s="5" t="s">
        <v>457</v>
      </c>
      <c r="C863" s="5" t="s">
        <v>471</v>
      </c>
      <c r="D863" s="5"/>
      <c r="E863" s="23" t="s">
        <v>472</v>
      </c>
      <c r="F863" s="4">
        <f>F864</f>
        <v>550</v>
      </c>
      <c r="G863" s="4">
        <f t="shared" ref="G863:Z863" si="981">G864</f>
        <v>0</v>
      </c>
      <c r="H863" s="4">
        <f t="shared" si="981"/>
        <v>550</v>
      </c>
      <c r="I863" s="4">
        <f t="shared" si="981"/>
        <v>0</v>
      </c>
      <c r="J863" s="4">
        <f t="shared" si="981"/>
        <v>0</v>
      </c>
      <c r="K863" s="4">
        <f t="shared" si="981"/>
        <v>0</v>
      </c>
      <c r="L863" s="4">
        <f t="shared" si="981"/>
        <v>550</v>
      </c>
      <c r="M863" s="4">
        <f t="shared" si="981"/>
        <v>0</v>
      </c>
      <c r="N863" s="4">
        <f t="shared" si="981"/>
        <v>550</v>
      </c>
      <c r="O863" s="4">
        <f t="shared" si="981"/>
        <v>550</v>
      </c>
      <c r="P863" s="4">
        <f t="shared" si="981"/>
        <v>0</v>
      </c>
      <c r="Q863" s="4">
        <f t="shared" si="981"/>
        <v>550</v>
      </c>
      <c r="R863" s="4">
        <f t="shared" si="981"/>
        <v>0</v>
      </c>
      <c r="S863" s="4">
        <f t="shared" si="981"/>
        <v>550</v>
      </c>
      <c r="T863" s="4">
        <f t="shared" si="981"/>
        <v>0</v>
      </c>
      <c r="U863" s="4">
        <f t="shared" si="981"/>
        <v>550</v>
      </c>
      <c r="V863" s="4">
        <f t="shared" si="981"/>
        <v>550</v>
      </c>
      <c r="W863" s="4">
        <f t="shared" si="981"/>
        <v>0</v>
      </c>
      <c r="X863" s="4">
        <f t="shared" si="981"/>
        <v>550</v>
      </c>
      <c r="Y863" s="4">
        <f t="shared" si="981"/>
        <v>0</v>
      </c>
      <c r="Z863" s="4">
        <f t="shared" si="981"/>
        <v>550</v>
      </c>
      <c r="AA863" s="82"/>
    </row>
    <row r="864" spans="1:27" ht="31.5" hidden="1" outlineLevel="7" x14ac:dyDescent="0.2">
      <c r="A864" s="13" t="s">
        <v>441</v>
      </c>
      <c r="B864" s="13" t="s">
        <v>457</v>
      </c>
      <c r="C864" s="13" t="s">
        <v>471</v>
      </c>
      <c r="D864" s="13" t="s">
        <v>92</v>
      </c>
      <c r="E864" s="18" t="s">
        <v>93</v>
      </c>
      <c r="F864" s="8">
        <v>550</v>
      </c>
      <c r="G864" s="8"/>
      <c r="H864" s="8">
        <f t="shared" ref="H864" si="982">SUM(F864:G864)</f>
        <v>550</v>
      </c>
      <c r="I864" s="8"/>
      <c r="J864" s="8"/>
      <c r="K864" s="8"/>
      <c r="L864" s="8">
        <f t="shared" ref="L864" si="983">SUM(H864:K864)</f>
        <v>550</v>
      </c>
      <c r="M864" s="8"/>
      <c r="N864" s="8">
        <f>SUM(L864:M864)</f>
        <v>550</v>
      </c>
      <c r="O864" s="8">
        <v>550</v>
      </c>
      <c r="P864" s="8"/>
      <c r="Q864" s="8">
        <f t="shared" ref="Q864" si="984">SUM(O864:P864)</f>
        <v>550</v>
      </c>
      <c r="R864" s="8"/>
      <c r="S864" s="8">
        <f t="shared" ref="S864" si="985">SUM(Q864:R864)</f>
        <v>550</v>
      </c>
      <c r="T864" s="8"/>
      <c r="U864" s="8">
        <f>SUM(S864:T864)</f>
        <v>550</v>
      </c>
      <c r="V864" s="8">
        <v>550</v>
      </c>
      <c r="W864" s="8"/>
      <c r="X864" s="8">
        <f t="shared" ref="X864" si="986">SUM(V864:W864)</f>
        <v>550</v>
      </c>
      <c r="Y864" s="8"/>
      <c r="Z864" s="8">
        <f t="shared" ref="Z864" si="987">SUM(X864:Y864)</f>
        <v>550</v>
      </c>
      <c r="AA864" s="82"/>
    </row>
    <row r="865" spans="1:27" ht="31.5" hidden="1" outlineLevel="7" x14ac:dyDescent="0.2">
      <c r="A865" s="5" t="s">
        <v>441</v>
      </c>
      <c r="B865" s="5" t="s">
        <v>457</v>
      </c>
      <c r="C865" s="10" t="s">
        <v>84</v>
      </c>
      <c r="D865" s="10" t="s">
        <v>700</v>
      </c>
      <c r="E865" s="81" t="s">
        <v>85</v>
      </c>
      <c r="F865" s="8"/>
      <c r="G865" s="8"/>
      <c r="H865" s="8"/>
      <c r="I865" s="132">
        <f t="shared" ref="I865:I866" si="988">I866</f>
        <v>216.64760000000001</v>
      </c>
      <c r="J865" s="8"/>
      <c r="K865" s="132">
        <f t="shared" ref="K865:N866" si="989">K866</f>
        <v>54.161900000000003</v>
      </c>
      <c r="L865" s="132">
        <f t="shared" si="989"/>
        <v>270.80950000000001</v>
      </c>
      <c r="M865" s="132">
        <f t="shared" si="989"/>
        <v>0</v>
      </c>
      <c r="N865" s="132">
        <f t="shared" si="989"/>
        <v>270.80950000000001</v>
      </c>
      <c r="O865" s="8"/>
      <c r="P865" s="8"/>
      <c r="Q865" s="8"/>
      <c r="R865" s="8"/>
      <c r="S865" s="8"/>
      <c r="T865" s="132">
        <f t="shared" ref="T865:U866" si="990">T866</f>
        <v>0</v>
      </c>
      <c r="U865" s="132">
        <f t="shared" si="990"/>
        <v>0</v>
      </c>
      <c r="V865" s="8"/>
      <c r="W865" s="8"/>
      <c r="X865" s="8"/>
      <c r="Y865" s="8"/>
      <c r="Z865" s="8"/>
      <c r="AA865" s="82"/>
    </row>
    <row r="866" spans="1:27" ht="31.5" hidden="1" outlineLevel="7" x14ac:dyDescent="0.2">
      <c r="A866" s="5" t="s">
        <v>441</v>
      </c>
      <c r="B866" s="5" t="s">
        <v>457</v>
      </c>
      <c r="C866" s="10" t="s">
        <v>86</v>
      </c>
      <c r="D866" s="10" t="s">
        <v>700</v>
      </c>
      <c r="E866" s="81" t="s">
        <v>87</v>
      </c>
      <c r="F866" s="8"/>
      <c r="G866" s="8"/>
      <c r="H866" s="8"/>
      <c r="I866" s="132">
        <f t="shared" si="988"/>
        <v>216.64760000000001</v>
      </c>
      <c r="J866" s="8"/>
      <c r="K866" s="132">
        <f t="shared" si="989"/>
        <v>54.161900000000003</v>
      </c>
      <c r="L866" s="132">
        <f t="shared" si="989"/>
        <v>270.80950000000001</v>
      </c>
      <c r="M866" s="132">
        <f t="shared" si="989"/>
        <v>0</v>
      </c>
      <c r="N866" s="132">
        <f t="shared" si="989"/>
        <v>270.80950000000001</v>
      </c>
      <c r="O866" s="8"/>
      <c r="P866" s="8"/>
      <c r="Q866" s="8"/>
      <c r="R866" s="8"/>
      <c r="S866" s="8"/>
      <c r="T866" s="132">
        <f t="shared" si="990"/>
        <v>0</v>
      </c>
      <c r="U866" s="132">
        <f t="shared" si="990"/>
        <v>0</v>
      </c>
      <c r="V866" s="8"/>
      <c r="W866" s="8"/>
      <c r="X866" s="8"/>
      <c r="Y866" s="8"/>
      <c r="Z866" s="8"/>
      <c r="AA866" s="82"/>
    </row>
    <row r="867" spans="1:27" ht="31.5" hidden="1" outlineLevel="7" x14ac:dyDescent="0.2">
      <c r="A867" s="5" t="s">
        <v>441</v>
      </c>
      <c r="B867" s="5" t="s">
        <v>457</v>
      </c>
      <c r="C867" s="10" t="s">
        <v>88</v>
      </c>
      <c r="D867" s="10"/>
      <c r="E867" s="81" t="s">
        <v>701</v>
      </c>
      <c r="F867" s="8"/>
      <c r="G867" s="8"/>
      <c r="H867" s="8"/>
      <c r="I867" s="132">
        <f>I870+I872+I868</f>
        <v>216.64760000000001</v>
      </c>
      <c r="J867" s="8"/>
      <c r="K867" s="132">
        <f>K870+K872+K868</f>
        <v>54.161900000000003</v>
      </c>
      <c r="L867" s="132">
        <f>L870+L872+L868</f>
        <v>270.80950000000001</v>
      </c>
      <c r="M867" s="132">
        <f>M870+M872+M868</f>
        <v>0</v>
      </c>
      <c r="N867" s="132">
        <f>N870+N872+N868</f>
        <v>270.80950000000001</v>
      </c>
      <c r="O867" s="8"/>
      <c r="P867" s="8"/>
      <c r="Q867" s="8"/>
      <c r="R867" s="8"/>
      <c r="S867" s="8"/>
      <c r="T867" s="132">
        <f>T870+T872+T868</f>
        <v>0</v>
      </c>
      <c r="U867" s="132">
        <f>U870+U872+U868</f>
        <v>0</v>
      </c>
      <c r="V867" s="8"/>
      <c r="W867" s="8"/>
      <c r="X867" s="8"/>
      <c r="Y867" s="8"/>
      <c r="Z867" s="8"/>
      <c r="AA867" s="82"/>
    </row>
    <row r="868" spans="1:27" ht="31.5" hidden="1" outlineLevel="7" x14ac:dyDescent="0.2">
      <c r="A868" s="5" t="s">
        <v>441</v>
      </c>
      <c r="B868" s="5" t="s">
        <v>457</v>
      </c>
      <c r="C868" s="10" t="s">
        <v>674</v>
      </c>
      <c r="D868" s="10"/>
      <c r="E868" s="129" t="s">
        <v>702</v>
      </c>
      <c r="F868" s="8"/>
      <c r="G868" s="8"/>
      <c r="H868" s="8"/>
      <c r="I868" s="133">
        <f>I869</f>
        <v>0</v>
      </c>
      <c r="J868" s="8"/>
      <c r="K868" s="133">
        <f>K869</f>
        <v>27.080950000000001</v>
      </c>
      <c r="L868" s="133">
        <f>L869</f>
        <v>27.080950000000001</v>
      </c>
      <c r="M868" s="133">
        <f>M869</f>
        <v>0</v>
      </c>
      <c r="N868" s="133">
        <f>N869</f>
        <v>27.080950000000001</v>
      </c>
      <c r="O868" s="8"/>
      <c r="P868" s="8"/>
      <c r="Q868" s="8"/>
      <c r="R868" s="8"/>
      <c r="S868" s="8"/>
      <c r="T868" s="133">
        <f>T869</f>
        <v>0</v>
      </c>
      <c r="U868" s="133">
        <f>U869</f>
        <v>0</v>
      </c>
      <c r="V868" s="8"/>
      <c r="W868" s="8"/>
      <c r="X868" s="8"/>
      <c r="Y868" s="8"/>
      <c r="Z868" s="8"/>
      <c r="AA868" s="82"/>
    </row>
    <row r="869" spans="1:27" ht="31.5" hidden="1" outlineLevel="7" x14ac:dyDescent="0.2">
      <c r="A869" s="13" t="s">
        <v>441</v>
      </c>
      <c r="B869" s="13" t="s">
        <v>457</v>
      </c>
      <c r="C869" s="9" t="s">
        <v>674</v>
      </c>
      <c r="D869" s="9" t="s">
        <v>92</v>
      </c>
      <c r="E869" s="79" t="s">
        <v>591</v>
      </c>
      <c r="F869" s="8"/>
      <c r="G869" s="8"/>
      <c r="H869" s="8"/>
      <c r="I869" s="160"/>
      <c r="J869" s="8"/>
      <c r="K869" s="160">
        <v>27.080950000000001</v>
      </c>
      <c r="L869" s="49">
        <f t="shared" ref="L869:L873" si="991">SUM(H869:K869)</f>
        <v>27.080950000000001</v>
      </c>
      <c r="M869" s="160"/>
      <c r="N869" s="49">
        <f>SUM(L869:M869)</f>
        <v>27.080950000000001</v>
      </c>
      <c r="O869" s="8"/>
      <c r="P869" s="8"/>
      <c r="Q869" s="8"/>
      <c r="R869" s="8"/>
      <c r="S869" s="8"/>
      <c r="T869" s="160"/>
      <c r="U869" s="49">
        <f>SUM(S869:T869)</f>
        <v>0</v>
      </c>
      <c r="V869" s="8"/>
      <c r="W869" s="8"/>
      <c r="X869" s="8"/>
      <c r="Y869" s="8"/>
      <c r="Z869" s="8"/>
      <c r="AA869" s="82"/>
    </row>
    <row r="870" spans="1:27" ht="31.5" hidden="1" outlineLevel="7" x14ac:dyDescent="0.2">
      <c r="A870" s="5" t="s">
        <v>441</v>
      </c>
      <c r="B870" s="5" t="s">
        <v>457</v>
      </c>
      <c r="C870" s="10" t="s">
        <v>674</v>
      </c>
      <c r="D870" s="10"/>
      <c r="E870" s="129" t="s">
        <v>703</v>
      </c>
      <c r="F870" s="8"/>
      <c r="G870" s="8"/>
      <c r="H870" s="8"/>
      <c r="I870" s="133">
        <f>I871</f>
        <v>0</v>
      </c>
      <c r="J870" s="8"/>
      <c r="K870" s="133">
        <f>K871</f>
        <v>27.080950000000001</v>
      </c>
      <c r="L870" s="133">
        <f>L871</f>
        <v>27.080950000000001</v>
      </c>
      <c r="M870" s="133">
        <f>M871</f>
        <v>0</v>
      </c>
      <c r="N870" s="133">
        <f>N871</f>
        <v>27.080950000000001</v>
      </c>
      <c r="O870" s="8"/>
      <c r="P870" s="8"/>
      <c r="Q870" s="8"/>
      <c r="R870" s="8"/>
      <c r="S870" s="8"/>
      <c r="T870" s="133">
        <f>T871</f>
        <v>0</v>
      </c>
      <c r="U870" s="133">
        <f>U871</f>
        <v>0</v>
      </c>
      <c r="V870" s="8"/>
      <c r="W870" s="8"/>
      <c r="X870" s="8"/>
      <c r="Y870" s="8"/>
      <c r="Z870" s="8"/>
      <c r="AA870" s="82"/>
    </row>
    <row r="871" spans="1:27" ht="31.5" hidden="1" outlineLevel="7" x14ac:dyDescent="0.2">
      <c r="A871" s="13" t="s">
        <v>441</v>
      </c>
      <c r="B871" s="13" t="s">
        <v>457</v>
      </c>
      <c r="C871" s="9" t="s">
        <v>674</v>
      </c>
      <c r="D871" s="9" t="s">
        <v>92</v>
      </c>
      <c r="E871" s="79" t="s">
        <v>591</v>
      </c>
      <c r="F871" s="8"/>
      <c r="G871" s="8"/>
      <c r="H871" s="8"/>
      <c r="I871" s="160"/>
      <c r="J871" s="8"/>
      <c r="K871" s="160">
        <v>27.080950000000001</v>
      </c>
      <c r="L871" s="49">
        <f t="shared" si="991"/>
        <v>27.080950000000001</v>
      </c>
      <c r="M871" s="160"/>
      <c r="N871" s="49">
        <f>SUM(L871:M871)</f>
        <v>27.080950000000001</v>
      </c>
      <c r="O871" s="8"/>
      <c r="P871" s="8"/>
      <c r="Q871" s="8"/>
      <c r="R871" s="8"/>
      <c r="S871" s="8"/>
      <c r="T871" s="160"/>
      <c r="U871" s="49">
        <f>SUM(S871:T871)</f>
        <v>0</v>
      </c>
      <c r="V871" s="8"/>
      <c r="W871" s="8"/>
      <c r="X871" s="8"/>
      <c r="Y871" s="8"/>
      <c r="Z871" s="8"/>
      <c r="AA871" s="82"/>
    </row>
    <row r="872" spans="1:27" ht="15.75" hidden="1" outlineLevel="7" x14ac:dyDescent="0.2">
      <c r="A872" s="47" t="s">
        <v>441</v>
      </c>
      <c r="B872" s="47" t="s">
        <v>457</v>
      </c>
      <c r="C872" s="127" t="s">
        <v>674</v>
      </c>
      <c r="D872" s="127"/>
      <c r="E872" s="130" t="s">
        <v>704</v>
      </c>
      <c r="F872" s="8"/>
      <c r="G872" s="8"/>
      <c r="H872" s="8"/>
      <c r="I872" s="134">
        <f>I873</f>
        <v>216.64760000000001</v>
      </c>
      <c r="J872" s="8"/>
      <c r="K872" s="134">
        <f>K873</f>
        <v>0</v>
      </c>
      <c r="L872" s="134">
        <f>L873</f>
        <v>216.64760000000001</v>
      </c>
      <c r="M872" s="134">
        <f>M873</f>
        <v>0</v>
      </c>
      <c r="N872" s="134">
        <f>N873</f>
        <v>216.64760000000001</v>
      </c>
      <c r="O872" s="8"/>
      <c r="P872" s="8"/>
      <c r="Q872" s="8"/>
      <c r="R872" s="8"/>
      <c r="S872" s="8"/>
      <c r="T872" s="134">
        <f>T873</f>
        <v>0</v>
      </c>
      <c r="U872" s="134">
        <f>U873</f>
        <v>0</v>
      </c>
      <c r="V872" s="8"/>
      <c r="W872" s="8"/>
      <c r="X872" s="8"/>
      <c r="Y872" s="8"/>
      <c r="Z872" s="8"/>
      <c r="AA872" s="82"/>
    </row>
    <row r="873" spans="1:27" ht="31.5" hidden="1" outlineLevel="7" x14ac:dyDescent="0.2">
      <c r="A873" s="46" t="s">
        <v>441</v>
      </c>
      <c r="B873" s="46" t="s">
        <v>457</v>
      </c>
      <c r="C873" s="128" t="s">
        <v>674</v>
      </c>
      <c r="D873" s="128" t="s">
        <v>92</v>
      </c>
      <c r="E873" s="131" t="s">
        <v>591</v>
      </c>
      <c r="F873" s="8"/>
      <c r="G873" s="8"/>
      <c r="H873" s="8"/>
      <c r="I873" s="161">
        <v>216.64760000000001</v>
      </c>
      <c r="J873" s="8"/>
      <c r="K873" s="161"/>
      <c r="L873" s="49">
        <f t="shared" si="991"/>
        <v>216.64760000000001</v>
      </c>
      <c r="M873" s="161"/>
      <c r="N873" s="49">
        <f>SUM(L873:M873)</f>
        <v>216.64760000000001</v>
      </c>
      <c r="O873" s="8"/>
      <c r="P873" s="8"/>
      <c r="Q873" s="8"/>
      <c r="R873" s="8"/>
      <c r="S873" s="8"/>
      <c r="T873" s="161"/>
      <c r="U873" s="49">
        <f>SUM(S873:T873)</f>
        <v>0</v>
      </c>
      <c r="V873" s="8"/>
      <c r="W873" s="8"/>
      <c r="X873" s="8"/>
      <c r="Y873" s="8"/>
      <c r="Z873" s="8"/>
      <c r="AA873" s="82"/>
    </row>
    <row r="874" spans="1:27" ht="18" hidden="1" customHeight="1" outlineLevel="1" x14ac:dyDescent="0.2">
      <c r="A874" s="5" t="s">
        <v>441</v>
      </c>
      <c r="B874" s="5" t="s">
        <v>299</v>
      </c>
      <c r="C874" s="5"/>
      <c r="D874" s="5"/>
      <c r="E874" s="23" t="s">
        <v>300</v>
      </c>
      <c r="F874" s="4">
        <f>F875+F890</f>
        <v>19243.5</v>
      </c>
      <c r="G874" s="4">
        <f t="shared" ref="G874:N874" si="992">G875+G890</f>
        <v>0</v>
      </c>
      <c r="H874" s="4">
        <f t="shared" si="992"/>
        <v>19243.5</v>
      </c>
      <c r="I874" s="4">
        <f t="shared" si="992"/>
        <v>0</v>
      </c>
      <c r="J874" s="4">
        <f t="shared" si="992"/>
        <v>464.64</v>
      </c>
      <c r="K874" s="4">
        <f t="shared" si="992"/>
        <v>0</v>
      </c>
      <c r="L874" s="4">
        <f t="shared" si="992"/>
        <v>19708.14</v>
      </c>
      <c r="M874" s="4">
        <f t="shared" si="992"/>
        <v>0</v>
      </c>
      <c r="N874" s="4">
        <f t="shared" si="992"/>
        <v>19708.14</v>
      </c>
      <c r="O874" s="4">
        <f>O875+O890</f>
        <v>17392.599999999999</v>
      </c>
      <c r="P874" s="4">
        <f t="shared" ref="P874:U874" si="993">P875+P890</f>
        <v>0</v>
      </c>
      <c r="Q874" s="4">
        <f t="shared" si="993"/>
        <v>17392.599999999999</v>
      </c>
      <c r="R874" s="4">
        <f t="shared" si="993"/>
        <v>0</v>
      </c>
      <c r="S874" s="4">
        <f t="shared" si="993"/>
        <v>17392.599999999999</v>
      </c>
      <c r="T874" s="4">
        <f t="shared" si="993"/>
        <v>0</v>
      </c>
      <c r="U874" s="4">
        <f t="shared" si="993"/>
        <v>17392.599999999999</v>
      </c>
      <c r="V874" s="4">
        <f>V875+V890</f>
        <v>17160.5</v>
      </c>
      <c r="W874" s="4">
        <f t="shared" ref="W874:Z874" si="994">W875+W890</f>
        <v>0</v>
      </c>
      <c r="X874" s="4">
        <f t="shared" si="994"/>
        <v>17160.5</v>
      </c>
      <c r="Y874" s="4">
        <f t="shared" si="994"/>
        <v>0</v>
      </c>
      <c r="Z874" s="4">
        <f t="shared" si="994"/>
        <v>17160.5</v>
      </c>
      <c r="AA874" s="82"/>
    </row>
    <row r="875" spans="1:27" ht="31.5" hidden="1" outlineLevel="2" x14ac:dyDescent="0.2">
      <c r="A875" s="5" t="s">
        <v>441</v>
      </c>
      <c r="B875" s="5" t="s">
        <v>299</v>
      </c>
      <c r="C875" s="5" t="s">
        <v>205</v>
      </c>
      <c r="D875" s="5"/>
      <c r="E875" s="23" t="s">
        <v>206</v>
      </c>
      <c r="F875" s="4">
        <f>F876+F882</f>
        <v>19123.5</v>
      </c>
      <c r="G875" s="4">
        <f t="shared" ref="G875:N875" si="995">G876+G882</f>
        <v>0</v>
      </c>
      <c r="H875" s="4">
        <f t="shared" si="995"/>
        <v>19123.5</v>
      </c>
      <c r="I875" s="4">
        <f t="shared" si="995"/>
        <v>0</v>
      </c>
      <c r="J875" s="4">
        <f t="shared" si="995"/>
        <v>0</v>
      </c>
      <c r="K875" s="4">
        <f t="shared" si="995"/>
        <v>0</v>
      </c>
      <c r="L875" s="4">
        <f t="shared" si="995"/>
        <v>19123.5</v>
      </c>
      <c r="M875" s="4">
        <f t="shared" si="995"/>
        <v>0</v>
      </c>
      <c r="N875" s="4">
        <f t="shared" si="995"/>
        <v>19123.5</v>
      </c>
      <c r="O875" s="4">
        <f>O876+O882</f>
        <v>17392.599999999999</v>
      </c>
      <c r="P875" s="4">
        <f t="shared" ref="P875:U875" si="996">P876+P882</f>
        <v>0</v>
      </c>
      <c r="Q875" s="4">
        <f t="shared" si="996"/>
        <v>17392.599999999999</v>
      </c>
      <c r="R875" s="4">
        <f t="shared" si="996"/>
        <v>0</v>
      </c>
      <c r="S875" s="4">
        <f t="shared" si="996"/>
        <v>17392.599999999999</v>
      </c>
      <c r="T875" s="4">
        <f t="shared" si="996"/>
        <v>0</v>
      </c>
      <c r="U875" s="4">
        <f t="shared" si="996"/>
        <v>17392.599999999999</v>
      </c>
      <c r="V875" s="4">
        <f>V876+V882</f>
        <v>17160.5</v>
      </c>
      <c r="W875" s="4">
        <f t="shared" ref="W875:Z875" si="997">W876+W882</f>
        <v>0</v>
      </c>
      <c r="X875" s="4">
        <f t="shared" si="997"/>
        <v>17160.5</v>
      </c>
      <c r="Y875" s="4">
        <f t="shared" si="997"/>
        <v>0</v>
      </c>
      <c r="Z875" s="4">
        <f t="shared" si="997"/>
        <v>17160.5</v>
      </c>
      <c r="AA875" s="82"/>
    </row>
    <row r="876" spans="1:27" ht="31.5" hidden="1" outlineLevel="3" x14ac:dyDescent="0.2">
      <c r="A876" s="5" t="s">
        <v>441</v>
      </c>
      <c r="B876" s="5" t="s">
        <v>299</v>
      </c>
      <c r="C876" s="5" t="s">
        <v>301</v>
      </c>
      <c r="D876" s="5"/>
      <c r="E876" s="23" t="s">
        <v>302</v>
      </c>
      <c r="F876" s="4">
        <f>F877</f>
        <v>1460</v>
      </c>
      <c r="G876" s="4">
        <f t="shared" ref="G876:Z876" si="998">G877</f>
        <v>0</v>
      </c>
      <c r="H876" s="4">
        <f t="shared" si="998"/>
        <v>1460</v>
      </c>
      <c r="I876" s="4">
        <f t="shared" si="998"/>
        <v>0</v>
      </c>
      <c r="J876" s="4">
        <f t="shared" si="998"/>
        <v>0</v>
      </c>
      <c r="K876" s="4">
        <f t="shared" si="998"/>
        <v>0</v>
      </c>
      <c r="L876" s="4">
        <f t="shared" si="998"/>
        <v>1460</v>
      </c>
      <c r="M876" s="4">
        <f t="shared" si="998"/>
        <v>0</v>
      </c>
      <c r="N876" s="4">
        <f t="shared" si="998"/>
        <v>1460</v>
      </c>
      <c r="O876" s="4">
        <f t="shared" si="998"/>
        <v>1360</v>
      </c>
      <c r="P876" s="4">
        <f t="shared" si="998"/>
        <v>0</v>
      </c>
      <c r="Q876" s="4">
        <f t="shared" si="998"/>
        <v>1360</v>
      </c>
      <c r="R876" s="4">
        <f t="shared" si="998"/>
        <v>0</v>
      </c>
      <c r="S876" s="4">
        <f t="shared" si="998"/>
        <v>1360</v>
      </c>
      <c r="T876" s="4">
        <f t="shared" si="998"/>
        <v>0</v>
      </c>
      <c r="U876" s="4">
        <f t="shared" si="998"/>
        <v>1360</v>
      </c>
      <c r="V876" s="4">
        <f t="shared" si="998"/>
        <v>1460</v>
      </c>
      <c r="W876" s="4">
        <f t="shared" si="998"/>
        <v>0</v>
      </c>
      <c r="X876" s="4">
        <f t="shared" si="998"/>
        <v>1460</v>
      </c>
      <c r="Y876" s="4">
        <f t="shared" si="998"/>
        <v>0</v>
      </c>
      <c r="Z876" s="4">
        <f t="shared" si="998"/>
        <v>1460</v>
      </c>
      <c r="AA876" s="82"/>
    </row>
    <row r="877" spans="1:27" ht="31.5" hidden="1" outlineLevel="4" x14ac:dyDescent="0.2">
      <c r="A877" s="5" t="s">
        <v>441</v>
      </c>
      <c r="B877" s="5" t="s">
        <v>299</v>
      </c>
      <c r="C877" s="5" t="s">
        <v>303</v>
      </c>
      <c r="D877" s="5"/>
      <c r="E877" s="23" t="s">
        <v>613</v>
      </c>
      <c r="F877" s="4">
        <f>F878+F880</f>
        <v>1460</v>
      </c>
      <c r="G877" s="4">
        <f t="shared" ref="G877:N877" si="999">G878+G880</f>
        <v>0</v>
      </c>
      <c r="H877" s="4">
        <f t="shared" si="999"/>
        <v>1460</v>
      </c>
      <c r="I877" s="4">
        <f t="shared" si="999"/>
        <v>0</v>
      </c>
      <c r="J877" s="4">
        <f t="shared" si="999"/>
        <v>0</v>
      </c>
      <c r="K877" s="4">
        <f t="shared" si="999"/>
        <v>0</v>
      </c>
      <c r="L877" s="4">
        <f t="shared" si="999"/>
        <v>1460</v>
      </c>
      <c r="M877" s="4">
        <f t="shared" si="999"/>
        <v>0</v>
      </c>
      <c r="N877" s="4">
        <f t="shared" si="999"/>
        <v>1460</v>
      </c>
      <c r="O877" s="4">
        <f>O878+O880</f>
        <v>1360</v>
      </c>
      <c r="P877" s="4">
        <f t="shared" ref="P877:U877" si="1000">P878+P880</f>
        <v>0</v>
      </c>
      <c r="Q877" s="4">
        <f t="shared" si="1000"/>
        <v>1360</v>
      </c>
      <c r="R877" s="4">
        <f t="shared" si="1000"/>
        <v>0</v>
      </c>
      <c r="S877" s="4">
        <f t="shared" si="1000"/>
        <v>1360</v>
      </c>
      <c r="T877" s="4">
        <f t="shared" si="1000"/>
        <v>0</v>
      </c>
      <c r="U877" s="4">
        <f t="shared" si="1000"/>
        <v>1360</v>
      </c>
      <c r="V877" s="4">
        <f>V878+V880</f>
        <v>1460</v>
      </c>
      <c r="W877" s="4">
        <f t="shared" ref="W877:Z877" si="1001">W878+W880</f>
        <v>0</v>
      </c>
      <c r="X877" s="4">
        <f t="shared" si="1001"/>
        <v>1460</v>
      </c>
      <c r="Y877" s="4">
        <f t="shared" si="1001"/>
        <v>0</v>
      </c>
      <c r="Z877" s="4">
        <f t="shared" si="1001"/>
        <v>1460</v>
      </c>
      <c r="AA877" s="82"/>
    </row>
    <row r="878" spans="1:27" ht="18.75" hidden="1" customHeight="1" outlineLevel="5" x14ac:dyDescent="0.2">
      <c r="A878" s="5" t="s">
        <v>441</v>
      </c>
      <c r="B878" s="5" t="s">
        <v>299</v>
      </c>
      <c r="C878" s="5" t="s">
        <v>473</v>
      </c>
      <c r="D878" s="5"/>
      <c r="E878" s="23" t="s">
        <v>474</v>
      </c>
      <c r="F878" s="4">
        <f>F879</f>
        <v>1200</v>
      </c>
      <c r="G878" s="4">
        <f t="shared" ref="G878:Z878" si="1002">G879</f>
        <v>0</v>
      </c>
      <c r="H878" s="4">
        <f t="shared" si="1002"/>
        <v>1200</v>
      </c>
      <c r="I878" s="4">
        <f t="shared" si="1002"/>
        <v>0</v>
      </c>
      <c r="J878" s="4">
        <f t="shared" si="1002"/>
        <v>0</v>
      </c>
      <c r="K878" s="4">
        <f t="shared" si="1002"/>
        <v>0</v>
      </c>
      <c r="L878" s="4">
        <f t="shared" si="1002"/>
        <v>1200</v>
      </c>
      <c r="M878" s="4">
        <f t="shared" si="1002"/>
        <v>0</v>
      </c>
      <c r="N878" s="4">
        <f t="shared" si="1002"/>
        <v>1200</v>
      </c>
      <c r="O878" s="4">
        <f t="shared" si="1002"/>
        <v>1100</v>
      </c>
      <c r="P878" s="4">
        <f t="shared" si="1002"/>
        <v>0</v>
      </c>
      <c r="Q878" s="4">
        <f t="shared" si="1002"/>
        <v>1100</v>
      </c>
      <c r="R878" s="4">
        <f t="shared" si="1002"/>
        <v>0</v>
      </c>
      <c r="S878" s="4">
        <f t="shared" si="1002"/>
        <v>1100</v>
      </c>
      <c r="T878" s="4">
        <f t="shared" si="1002"/>
        <v>0</v>
      </c>
      <c r="U878" s="4">
        <f t="shared" si="1002"/>
        <v>1100</v>
      </c>
      <c r="V878" s="4">
        <f t="shared" si="1002"/>
        <v>1200</v>
      </c>
      <c r="W878" s="4">
        <f t="shared" si="1002"/>
        <v>0</v>
      </c>
      <c r="X878" s="4">
        <f t="shared" si="1002"/>
        <v>1200</v>
      </c>
      <c r="Y878" s="4">
        <f t="shared" si="1002"/>
        <v>0</v>
      </c>
      <c r="Z878" s="4">
        <f t="shared" si="1002"/>
        <v>1200</v>
      </c>
      <c r="AA878" s="82"/>
    </row>
    <row r="879" spans="1:27" ht="31.5" hidden="1" outlineLevel="7" x14ac:dyDescent="0.2">
      <c r="A879" s="13" t="s">
        <v>441</v>
      </c>
      <c r="B879" s="13" t="s">
        <v>299</v>
      </c>
      <c r="C879" s="13" t="s">
        <v>473</v>
      </c>
      <c r="D879" s="13" t="s">
        <v>11</v>
      </c>
      <c r="E879" s="18" t="s">
        <v>12</v>
      </c>
      <c r="F879" s="8">
        <v>1200</v>
      </c>
      <c r="G879" s="8"/>
      <c r="H879" s="8">
        <f t="shared" ref="H879" si="1003">SUM(F879:G879)</f>
        <v>1200</v>
      </c>
      <c r="I879" s="8"/>
      <c r="J879" s="8"/>
      <c r="K879" s="8"/>
      <c r="L879" s="8">
        <f t="shared" ref="L879" si="1004">SUM(H879:K879)</f>
        <v>1200</v>
      </c>
      <c r="M879" s="8"/>
      <c r="N879" s="8">
        <f>SUM(L879:M879)</f>
        <v>1200</v>
      </c>
      <c r="O879" s="8">
        <v>1100</v>
      </c>
      <c r="P879" s="8"/>
      <c r="Q879" s="8">
        <f t="shared" ref="Q879" si="1005">SUM(O879:P879)</f>
        <v>1100</v>
      </c>
      <c r="R879" s="8"/>
      <c r="S879" s="8">
        <f t="shared" ref="S879" si="1006">SUM(Q879:R879)</f>
        <v>1100</v>
      </c>
      <c r="T879" s="8"/>
      <c r="U879" s="8">
        <f>SUM(S879:T879)</f>
        <v>1100</v>
      </c>
      <c r="V879" s="8">
        <v>1200</v>
      </c>
      <c r="W879" s="8"/>
      <c r="X879" s="8">
        <f t="shared" ref="X879" si="1007">SUM(V879:W879)</f>
        <v>1200</v>
      </c>
      <c r="Y879" s="8"/>
      <c r="Z879" s="8">
        <f t="shared" ref="Z879" si="1008">SUM(X879:Y879)</f>
        <v>1200</v>
      </c>
      <c r="AA879" s="82"/>
    </row>
    <row r="880" spans="1:27" ht="31.5" hidden="1" outlineLevel="5" x14ac:dyDescent="0.2">
      <c r="A880" s="5" t="s">
        <v>441</v>
      </c>
      <c r="B880" s="5" t="s">
        <v>299</v>
      </c>
      <c r="C880" s="5" t="s">
        <v>475</v>
      </c>
      <c r="D880" s="5"/>
      <c r="E880" s="23" t="s">
        <v>476</v>
      </c>
      <c r="F880" s="4">
        <f>F881</f>
        <v>260</v>
      </c>
      <c r="G880" s="4">
        <f t="shared" ref="G880:Z880" si="1009">G881</f>
        <v>0</v>
      </c>
      <c r="H880" s="4">
        <f t="shared" si="1009"/>
        <v>260</v>
      </c>
      <c r="I880" s="4">
        <f t="shared" si="1009"/>
        <v>0</v>
      </c>
      <c r="J880" s="4">
        <f t="shared" si="1009"/>
        <v>0</v>
      </c>
      <c r="K880" s="4">
        <f t="shared" si="1009"/>
        <v>0</v>
      </c>
      <c r="L880" s="4">
        <f t="shared" si="1009"/>
        <v>260</v>
      </c>
      <c r="M880" s="4">
        <f t="shared" si="1009"/>
        <v>0</v>
      </c>
      <c r="N880" s="4">
        <f t="shared" si="1009"/>
        <v>260</v>
      </c>
      <c r="O880" s="4">
        <f t="shared" si="1009"/>
        <v>260</v>
      </c>
      <c r="P880" s="4">
        <f t="shared" si="1009"/>
        <v>0</v>
      </c>
      <c r="Q880" s="4">
        <f t="shared" si="1009"/>
        <v>260</v>
      </c>
      <c r="R880" s="4">
        <f t="shared" si="1009"/>
        <v>0</v>
      </c>
      <c r="S880" s="4">
        <f t="shared" si="1009"/>
        <v>260</v>
      </c>
      <c r="T880" s="4">
        <f t="shared" si="1009"/>
        <v>0</v>
      </c>
      <c r="U880" s="4">
        <f t="shared" si="1009"/>
        <v>260</v>
      </c>
      <c r="V880" s="4">
        <f t="shared" si="1009"/>
        <v>260</v>
      </c>
      <c r="W880" s="4">
        <f t="shared" si="1009"/>
        <v>0</v>
      </c>
      <c r="X880" s="4">
        <f t="shared" si="1009"/>
        <v>260</v>
      </c>
      <c r="Y880" s="4">
        <f t="shared" si="1009"/>
        <v>0</v>
      </c>
      <c r="Z880" s="4">
        <f t="shared" si="1009"/>
        <v>260</v>
      </c>
      <c r="AA880" s="82"/>
    </row>
    <row r="881" spans="1:27" ht="31.5" hidden="1" outlineLevel="7" x14ac:dyDescent="0.2">
      <c r="A881" s="13" t="s">
        <v>441</v>
      </c>
      <c r="B881" s="13" t="s">
        <v>299</v>
      </c>
      <c r="C881" s="13" t="s">
        <v>475</v>
      </c>
      <c r="D881" s="13" t="s">
        <v>11</v>
      </c>
      <c r="E881" s="18" t="s">
        <v>12</v>
      </c>
      <c r="F881" s="8">
        <v>260</v>
      </c>
      <c r="G881" s="8"/>
      <c r="H881" s="8">
        <f t="shared" ref="H881" si="1010">SUM(F881:G881)</f>
        <v>260</v>
      </c>
      <c r="I881" s="8"/>
      <c r="J881" s="8"/>
      <c r="K881" s="8"/>
      <c r="L881" s="8">
        <f t="shared" ref="L881" si="1011">SUM(H881:K881)</f>
        <v>260</v>
      </c>
      <c r="M881" s="8"/>
      <c r="N881" s="8">
        <f>SUM(L881:M881)</f>
        <v>260</v>
      </c>
      <c r="O881" s="8">
        <v>260</v>
      </c>
      <c r="P881" s="8"/>
      <c r="Q881" s="8">
        <f t="shared" ref="Q881" si="1012">SUM(O881:P881)</f>
        <v>260</v>
      </c>
      <c r="R881" s="8"/>
      <c r="S881" s="8">
        <f t="shared" ref="S881" si="1013">SUM(Q881:R881)</f>
        <v>260</v>
      </c>
      <c r="T881" s="8"/>
      <c r="U881" s="8">
        <f>SUM(S881:T881)</f>
        <v>260</v>
      </c>
      <c r="V881" s="8">
        <v>260</v>
      </c>
      <c r="W881" s="8"/>
      <c r="X881" s="8">
        <f t="shared" ref="X881" si="1014">SUM(V881:W881)</f>
        <v>260</v>
      </c>
      <c r="Y881" s="8"/>
      <c r="Z881" s="8">
        <f t="shared" ref="Z881" si="1015">SUM(X881:Y881)</f>
        <v>260</v>
      </c>
      <c r="AA881" s="82"/>
    </row>
    <row r="882" spans="1:27" ht="47.25" hidden="1" outlineLevel="3" x14ac:dyDescent="0.2">
      <c r="A882" s="5" t="s">
        <v>441</v>
      </c>
      <c r="B882" s="5" t="s">
        <v>299</v>
      </c>
      <c r="C882" s="5" t="s">
        <v>445</v>
      </c>
      <c r="D882" s="5"/>
      <c r="E882" s="23" t="s">
        <v>446</v>
      </c>
      <c r="F882" s="4">
        <f>F883</f>
        <v>17663.5</v>
      </c>
      <c r="G882" s="4">
        <f t="shared" ref="G882:Z882" si="1016">G883</f>
        <v>0</v>
      </c>
      <c r="H882" s="4">
        <f t="shared" si="1016"/>
        <v>17663.5</v>
      </c>
      <c r="I882" s="4">
        <f t="shared" si="1016"/>
        <v>0</v>
      </c>
      <c r="J882" s="4">
        <f t="shared" si="1016"/>
        <v>0</v>
      </c>
      <c r="K882" s="4">
        <f t="shared" si="1016"/>
        <v>0</v>
      </c>
      <c r="L882" s="4">
        <f t="shared" si="1016"/>
        <v>17663.5</v>
      </c>
      <c r="M882" s="4">
        <f t="shared" si="1016"/>
        <v>0</v>
      </c>
      <c r="N882" s="4">
        <f t="shared" si="1016"/>
        <v>17663.5</v>
      </c>
      <c r="O882" s="4">
        <f t="shared" si="1016"/>
        <v>16032.6</v>
      </c>
      <c r="P882" s="4">
        <f t="shared" si="1016"/>
        <v>0</v>
      </c>
      <c r="Q882" s="4">
        <f t="shared" si="1016"/>
        <v>16032.6</v>
      </c>
      <c r="R882" s="4">
        <f t="shared" si="1016"/>
        <v>0</v>
      </c>
      <c r="S882" s="4">
        <f t="shared" si="1016"/>
        <v>16032.6</v>
      </c>
      <c r="T882" s="4">
        <f t="shared" si="1016"/>
        <v>0</v>
      </c>
      <c r="U882" s="4">
        <f t="shared" si="1016"/>
        <v>16032.6</v>
      </c>
      <c r="V882" s="4">
        <f t="shared" si="1016"/>
        <v>15700.5</v>
      </c>
      <c r="W882" s="4">
        <f t="shared" si="1016"/>
        <v>0</v>
      </c>
      <c r="X882" s="4">
        <f t="shared" si="1016"/>
        <v>15700.5</v>
      </c>
      <c r="Y882" s="4">
        <f t="shared" si="1016"/>
        <v>0</v>
      </c>
      <c r="Z882" s="4">
        <f t="shared" si="1016"/>
        <v>15700.5</v>
      </c>
      <c r="AA882" s="82"/>
    </row>
    <row r="883" spans="1:27" ht="31.5" hidden="1" outlineLevel="4" x14ac:dyDescent="0.2">
      <c r="A883" s="5" t="s">
        <v>441</v>
      </c>
      <c r="B883" s="5" t="s">
        <v>299</v>
      </c>
      <c r="C883" s="5" t="s">
        <v>447</v>
      </c>
      <c r="D883" s="5"/>
      <c r="E883" s="23" t="s">
        <v>57</v>
      </c>
      <c r="F883" s="4">
        <f>F884+F888</f>
        <v>17663.5</v>
      </c>
      <c r="G883" s="4">
        <f t="shared" ref="G883:Z883" si="1017">G884+G888</f>
        <v>0</v>
      </c>
      <c r="H883" s="4">
        <f t="shared" si="1017"/>
        <v>17663.5</v>
      </c>
      <c r="I883" s="4">
        <f t="shared" si="1017"/>
        <v>0</v>
      </c>
      <c r="J883" s="4">
        <f t="shared" si="1017"/>
        <v>0</v>
      </c>
      <c r="K883" s="4">
        <f t="shared" si="1017"/>
        <v>0</v>
      </c>
      <c r="L883" s="4">
        <f t="shared" si="1017"/>
        <v>17663.5</v>
      </c>
      <c r="M883" s="4">
        <f t="shared" si="1017"/>
        <v>0</v>
      </c>
      <c r="N883" s="4">
        <f t="shared" si="1017"/>
        <v>17663.5</v>
      </c>
      <c r="O883" s="4">
        <f t="shared" si="1017"/>
        <v>16032.6</v>
      </c>
      <c r="P883" s="4">
        <f t="shared" si="1017"/>
        <v>0</v>
      </c>
      <c r="Q883" s="4">
        <f t="shared" si="1017"/>
        <v>16032.6</v>
      </c>
      <c r="R883" s="4">
        <f t="shared" si="1017"/>
        <v>0</v>
      </c>
      <c r="S883" s="4">
        <f t="shared" si="1017"/>
        <v>16032.6</v>
      </c>
      <c r="T883" s="4">
        <f t="shared" si="1017"/>
        <v>0</v>
      </c>
      <c r="U883" s="4">
        <f t="shared" si="1017"/>
        <v>16032.6</v>
      </c>
      <c r="V883" s="4">
        <f t="shared" si="1017"/>
        <v>15700.5</v>
      </c>
      <c r="W883" s="4">
        <f t="shared" si="1017"/>
        <v>0</v>
      </c>
      <c r="X883" s="4">
        <f t="shared" si="1017"/>
        <v>15700.5</v>
      </c>
      <c r="Y883" s="4">
        <f t="shared" si="1017"/>
        <v>0</v>
      </c>
      <c r="Z883" s="4">
        <f t="shared" si="1017"/>
        <v>15700.5</v>
      </c>
      <c r="AA883" s="82"/>
    </row>
    <row r="884" spans="1:27" ht="15.75" hidden="1" outlineLevel="5" x14ac:dyDescent="0.2">
      <c r="A884" s="5" t="s">
        <v>441</v>
      </c>
      <c r="B884" s="5" t="s">
        <v>299</v>
      </c>
      <c r="C884" s="5" t="s">
        <v>477</v>
      </c>
      <c r="D884" s="5"/>
      <c r="E884" s="23" t="s">
        <v>59</v>
      </c>
      <c r="F884" s="4">
        <f>F885+F886+F887</f>
        <v>8054.9000000000005</v>
      </c>
      <c r="G884" s="4">
        <f t="shared" ref="G884:Z884" si="1018">G885+G886+G887</f>
        <v>0</v>
      </c>
      <c r="H884" s="4">
        <f t="shared" si="1018"/>
        <v>8054.9000000000005</v>
      </c>
      <c r="I884" s="4">
        <f t="shared" si="1018"/>
        <v>0</v>
      </c>
      <c r="J884" s="4">
        <f t="shared" si="1018"/>
        <v>0</v>
      </c>
      <c r="K884" s="4">
        <f t="shared" si="1018"/>
        <v>0</v>
      </c>
      <c r="L884" s="4">
        <f t="shared" si="1018"/>
        <v>8054.9000000000005</v>
      </c>
      <c r="M884" s="4">
        <f t="shared" si="1018"/>
        <v>0</v>
      </c>
      <c r="N884" s="4">
        <f t="shared" si="1018"/>
        <v>8054.9000000000005</v>
      </c>
      <c r="O884" s="4">
        <f t="shared" si="1018"/>
        <v>6932.6</v>
      </c>
      <c r="P884" s="4">
        <f t="shared" si="1018"/>
        <v>0</v>
      </c>
      <c r="Q884" s="4">
        <f t="shared" si="1018"/>
        <v>6932.6</v>
      </c>
      <c r="R884" s="4">
        <f t="shared" si="1018"/>
        <v>0</v>
      </c>
      <c r="S884" s="4">
        <f t="shared" si="1018"/>
        <v>6932.6</v>
      </c>
      <c r="T884" s="4">
        <f t="shared" si="1018"/>
        <v>0</v>
      </c>
      <c r="U884" s="4">
        <f t="shared" si="1018"/>
        <v>6932.6</v>
      </c>
      <c r="V884" s="4">
        <f t="shared" si="1018"/>
        <v>6600.5</v>
      </c>
      <c r="W884" s="4">
        <f t="shared" si="1018"/>
        <v>0</v>
      </c>
      <c r="X884" s="4">
        <f t="shared" si="1018"/>
        <v>6600.5</v>
      </c>
      <c r="Y884" s="4">
        <f t="shared" si="1018"/>
        <v>0</v>
      </c>
      <c r="Z884" s="4">
        <f t="shared" si="1018"/>
        <v>6600.5</v>
      </c>
      <c r="AA884" s="82"/>
    </row>
    <row r="885" spans="1:27" ht="63" hidden="1" outlineLevel="7" x14ac:dyDescent="0.2">
      <c r="A885" s="13" t="s">
        <v>441</v>
      </c>
      <c r="B885" s="13" t="s">
        <v>299</v>
      </c>
      <c r="C885" s="13" t="s">
        <v>477</v>
      </c>
      <c r="D885" s="13" t="s">
        <v>8</v>
      </c>
      <c r="E885" s="18" t="s">
        <v>9</v>
      </c>
      <c r="F885" s="8">
        <v>7731</v>
      </c>
      <c r="G885" s="8"/>
      <c r="H885" s="8">
        <f t="shared" ref="H885:H887" si="1019">SUM(F885:G885)</f>
        <v>7731</v>
      </c>
      <c r="I885" s="8"/>
      <c r="J885" s="8"/>
      <c r="K885" s="8"/>
      <c r="L885" s="8">
        <f t="shared" ref="L885:L887" si="1020">SUM(H885:K885)</f>
        <v>7731</v>
      </c>
      <c r="M885" s="8"/>
      <c r="N885" s="8">
        <f>SUM(L885:M885)</f>
        <v>7731</v>
      </c>
      <c r="O885" s="8">
        <v>6642.3</v>
      </c>
      <c r="P885" s="8"/>
      <c r="Q885" s="8">
        <f t="shared" ref="Q885:Q887" si="1021">SUM(O885:P885)</f>
        <v>6642.3</v>
      </c>
      <c r="R885" s="8"/>
      <c r="S885" s="8">
        <f t="shared" ref="S885:S887" si="1022">SUM(Q885:R885)</f>
        <v>6642.3</v>
      </c>
      <c r="T885" s="8"/>
      <c r="U885" s="8">
        <f>SUM(S885:T885)</f>
        <v>6642.3</v>
      </c>
      <c r="V885" s="8">
        <v>6310.2</v>
      </c>
      <c r="W885" s="8"/>
      <c r="X885" s="8">
        <f t="shared" ref="X885:X887" si="1023">SUM(V885:W885)</f>
        <v>6310.2</v>
      </c>
      <c r="Y885" s="8"/>
      <c r="Z885" s="8">
        <f t="shared" ref="Z885:Z887" si="1024">SUM(X885:Y885)</f>
        <v>6310.2</v>
      </c>
      <c r="AA885" s="82"/>
    </row>
    <row r="886" spans="1:27" ht="31.5" hidden="1" outlineLevel="7" x14ac:dyDescent="0.2">
      <c r="A886" s="13" t="s">
        <v>441</v>
      </c>
      <c r="B886" s="13" t="s">
        <v>299</v>
      </c>
      <c r="C886" s="13" t="s">
        <v>477</v>
      </c>
      <c r="D886" s="13" t="s">
        <v>11</v>
      </c>
      <c r="E886" s="18" t="s">
        <v>12</v>
      </c>
      <c r="F886" s="8">
        <v>323.60000000000002</v>
      </c>
      <c r="G886" s="8"/>
      <c r="H886" s="8">
        <f t="shared" si="1019"/>
        <v>323.60000000000002</v>
      </c>
      <c r="I886" s="8"/>
      <c r="J886" s="8"/>
      <c r="K886" s="8"/>
      <c r="L886" s="8">
        <f t="shared" si="1020"/>
        <v>323.60000000000002</v>
      </c>
      <c r="M886" s="8"/>
      <c r="N886" s="8">
        <f>SUM(L886:M886)</f>
        <v>323.60000000000002</v>
      </c>
      <c r="O886" s="8">
        <v>290</v>
      </c>
      <c r="P886" s="8"/>
      <c r="Q886" s="8">
        <f t="shared" si="1021"/>
        <v>290</v>
      </c>
      <c r="R886" s="8"/>
      <c r="S886" s="8">
        <f t="shared" si="1022"/>
        <v>290</v>
      </c>
      <c r="T886" s="8"/>
      <c r="U886" s="8">
        <f>SUM(S886:T886)</f>
        <v>290</v>
      </c>
      <c r="V886" s="8">
        <v>290</v>
      </c>
      <c r="W886" s="8"/>
      <c r="X886" s="8">
        <f t="shared" si="1023"/>
        <v>290</v>
      </c>
      <c r="Y886" s="8"/>
      <c r="Z886" s="8">
        <f t="shared" si="1024"/>
        <v>290</v>
      </c>
      <c r="AA886" s="82"/>
    </row>
    <row r="887" spans="1:27" ht="15.75" hidden="1" outlineLevel="7" x14ac:dyDescent="0.2">
      <c r="A887" s="13" t="s">
        <v>441</v>
      </c>
      <c r="B887" s="13" t="s">
        <v>299</v>
      </c>
      <c r="C887" s="13" t="s">
        <v>477</v>
      </c>
      <c r="D887" s="13" t="s">
        <v>27</v>
      </c>
      <c r="E887" s="18" t="s">
        <v>28</v>
      </c>
      <c r="F887" s="8">
        <v>0.3</v>
      </c>
      <c r="G887" s="8"/>
      <c r="H887" s="8">
        <f t="shared" si="1019"/>
        <v>0.3</v>
      </c>
      <c r="I887" s="8"/>
      <c r="J887" s="8"/>
      <c r="K887" s="8"/>
      <c r="L887" s="8">
        <f t="shared" si="1020"/>
        <v>0.3</v>
      </c>
      <c r="M887" s="8"/>
      <c r="N887" s="8">
        <f>SUM(L887:M887)</f>
        <v>0.3</v>
      </c>
      <c r="O887" s="8">
        <v>0.3</v>
      </c>
      <c r="P887" s="8"/>
      <c r="Q887" s="8">
        <f t="shared" si="1021"/>
        <v>0.3</v>
      </c>
      <c r="R887" s="8"/>
      <c r="S887" s="8">
        <f t="shared" si="1022"/>
        <v>0.3</v>
      </c>
      <c r="T887" s="8"/>
      <c r="U887" s="8">
        <f>SUM(S887:T887)</f>
        <v>0.3</v>
      </c>
      <c r="V887" s="8">
        <v>0.3</v>
      </c>
      <c r="W887" s="8"/>
      <c r="X887" s="8">
        <f t="shared" si="1023"/>
        <v>0.3</v>
      </c>
      <c r="Y887" s="8"/>
      <c r="Z887" s="8">
        <f t="shared" si="1024"/>
        <v>0.3</v>
      </c>
      <c r="AA887" s="82"/>
    </row>
    <row r="888" spans="1:27" ht="19.5" hidden="1" customHeight="1" outlineLevel="5" x14ac:dyDescent="0.2">
      <c r="A888" s="5" t="s">
        <v>441</v>
      </c>
      <c r="B888" s="5" t="s">
        <v>299</v>
      </c>
      <c r="C888" s="5" t="s">
        <v>478</v>
      </c>
      <c r="D888" s="5"/>
      <c r="E888" s="23" t="s">
        <v>479</v>
      </c>
      <c r="F888" s="4">
        <f>F889</f>
        <v>9608.6</v>
      </c>
      <c r="G888" s="4">
        <f t="shared" ref="G888:Z888" si="1025">G889</f>
        <v>0</v>
      </c>
      <c r="H888" s="4">
        <f t="shared" si="1025"/>
        <v>9608.6</v>
      </c>
      <c r="I888" s="4">
        <f t="shared" si="1025"/>
        <v>0</v>
      </c>
      <c r="J888" s="4">
        <f t="shared" si="1025"/>
        <v>0</v>
      </c>
      <c r="K888" s="4">
        <f t="shared" si="1025"/>
        <v>0</v>
      </c>
      <c r="L888" s="4">
        <f t="shared" si="1025"/>
        <v>9608.6</v>
      </c>
      <c r="M888" s="4">
        <f t="shared" si="1025"/>
        <v>0</v>
      </c>
      <c r="N888" s="4">
        <f t="shared" si="1025"/>
        <v>9608.6</v>
      </c>
      <c r="O888" s="4">
        <f t="shared" si="1025"/>
        <v>9100</v>
      </c>
      <c r="P888" s="4">
        <f t="shared" si="1025"/>
        <v>0</v>
      </c>
      <c r="Q888" s="4">
        <f t="shared" si="1025"/>
        <v>9100</v>
      </c>
      <c r="R888" s="4">
        <f t="shared" si="1025"/>
        <v>0</v>
      </c>
      <c r="S888" s="4">
        <f t="shared" si="1025"/>
        <v>9100</v>
      </c>
      <c r="T888" s="4">
        <f t="shared" si="1025"/>
        <v>0</v>
      </c>
      <c r="U888" s="4">
        <f t="shared" si="1025"/>
        <v>9100</v>
      </c>
      <c r="V888" s="4">
        <f t="shared" si="1025"/>
        <v>9100</v>
      </c>
      <c r="W888" s="4">
        <f t="shared" si="1025"/>
        <v>0</v>
      </c>
      <c r="X888" s="4">
        <f t="shared" si="1025"/>
        <v>9100</v>
      </c>
      <c r="Y888" s="4">
        <f t="shared" si="1025"/>
        <v>0</v>
      </c>
      <c r="Z888" s="4">
        <f t="shared" si="1025"/>
        <v>9100</v>
      </c>
      <c r="AA888" s="82"/>
    </row>
    <row r="889" spans="1:27" ht="31.5" hidden="1" outlineLevel="7" x14ac:dyDescent="0.2">
      <c r="A889" s="13" t="s">
        <v>441</v>
      </c>
      <c r="B889" s="13" t="s">
        <v>299</v>
      </c>
      <c r="C889" s="13" t="s">
        <v>478</v>
      </c>
      <c r="D889" s="13" t="s">
        <v>92</v>
      </c>
      <c r="E889" s="18" t="s">
        <v>93</v>
      </c>
      <c r="F889" s="8">
        <v>9608.6</v>
      </c>
      <c r="G889" s="8"/>
      <c r="H889" s="8">
        <f t="shared" ref="H889" si="1026">SUM(F889:G889)</f>
        <v>9608.6</v>
      </c>
      <c r="I889" s="8"/>
      <c r="J889" s="8"/>
      <c r="K889" s="8"/>
      <c r="L889" s="8">
        <f t="shared" ref="L889" si="1027">SUM(H889:K889)</f>
        <v>9608.6</v>
      </c>
      <c r="M889" s="8"/>
      <c r="N889" s="8">
        <f>SUM(L889:M889)</f>
        <v>9608.6</v>
      </c>
      <c r="O889" s="8">
        <v>9100</v>
      </c>
      <c r="P889" s="8"/>
      <c r="Q889" s="8">
        <f t="shared" ref="Q889" si="1028">SUM(O889:P889)</f>
        <v>9100</v>
      </c>
      <c r="R889" s="8"/>
      <c r="S889" s="8">
        <f t="shared" ref="S889" si="1029">SUM(Q889:R889)</f>
        <v>9100</v>
      </c>
      <c r="T889" s="8"/>
      <c r="U889" s="8">
        <f>SUM(S889:T889)</f>
        <v>9100</v>
      </c>
      <c r="V889" s="8">
        <v>9100</v>
      </c>
      <c r="W889" s="8"/>
      <c r="X889" s="8">
        <f t="shared" ref="X889" si="1030">SUM(V889:W889)</f>
        <v>9100</v>
      </c>
      <c r="Y889" s="8"/>
      <c r="Z889" s="8">
        <f t="shared" ref="Z889" si="1031">SUM(X889:Y889)</f>
        <v>9100</v>
      </c>
      <c r="AA889" s="82"/>
    </row>
    <row r="890" spans="1:27" ht="47.25" hidden="1" outlineLevel="2" x14ac:dyDescent="0.2">
      <c r="A890" s="5" t="s">
        <v>441</v>
      </c>
      <c r="B890" s="5" t="s">
        <v>299</v>
      </c>
      <c r="C890" s="5" t="s">
        <v>76</v>
      </c>
      <c r="D890" s="5"/>
      <c r="E890" s="23" t="s">
        <v>77</v>
      </c>
      <c r="F890" s="4">
        <f>F891</f>
        <v>120</v>
      </c>
      <c r="G890" s="4">
        <f t="shared" ref="G890:W890" si="1032">G891</f>
        <v>0</v>
      </c>
      <c r="H890" s="4">
        <f t="shared" si="1032"/>
        <v>120</v>
      </c>
      <c r="I890" s="4">
        <f t="shared" si="1032"/>
        <v>0</v>
      </c>
      <c r="J890" s="4">
        <f t="shared" si="1032"/>
        <v>464.64</v>
      </c>
      <c r="K890" s="4">
        <f t="shared" si="1032"/>
        <v>0</v>
      </c>
      <c r="L890" s="4">
        <f t="shared" si="1032"/>
        <v>584.64</v>
      </c>
      <c r="M890" s="4">
        <f t="shared" si="1032"/>
        <v>0</v>
      </c>
      <c r="N890" s="4">
        <f t="shared" si="1032"/>
        <v>584.64</v>
      </c>
      <c r="O890" s="4">
        <f t="shared" si="1032"/>
        <v>0</v>
      </c>
      <c r="P890" s="4">
        <f t="shared" si="1032"/>
        <v>0</v>
      </c>
      <c r="Q890" s="4"/>
      <c r="R890" s="4">
        <f t="shared" ref="R890" si="1033">R891</f>
        <v>0</v>
      </c>
      <c r="S890" s="4"/>
      <c r="T890" s="4">
        <f t="shared" ref="T890:U890" si="1034">T891</f>
        <v>0</v>
      </c>
      <c r="U890" s="4">
        <f t="shared" si="1034"/>
        <v>0</v>
      </c>
      <c r="V890" s="4">
        <f t="shared" si="1032"/>
        <v>0</v>
      </c>
      <c r="W890" s="4">
        <f t="shared" si="1032"/>
        <v>0</v>
      </c>
      <c r="X890" s="4"/>
      <c r="Y890" s="4">
        <f t="shared" ref="Y890" si="1035">Y891</f>
        <v>0</v>
      </c>
      <c r="Z890" s="4"/>
      <c r="AA890" s="82"/>
    </row>
    <row r="891" spans="1:27" ht="31.5" hidden="1" outlineLevel="3" x14ac:dyDescent="0.2">
      <c r="A891" s="5" t="s">
        <v>441</v>
      </c>
      <c r="B891" s="5" t="s">
        <v>299</v>
      </c>
      <c r="C891" s="5" t="s">
        <v>78</v>
      </c>
      <c r="D891" s="5"/>
      <c r="E891" s="23" t="s">
        <v>79</v>
      </c>
      <c r="F891" s="4">
        <f>F892+F897+F900</f>
        <v>120</v>
      </c>
      <c r="G891" s="4">
        <f t="shared" ref="G891:W891" si="1036">G892+G897+G900</f>
        <v>0</v>
      </c>
      <c r="H891" s="4">
        <f t="shared" si="1036"/>
        <v>120</v>
      </c>
      <c r="I891" s="4">
        <f t="shared" si="1036"/>
        <v>0</v>
      </c>
      <c r="J891" s="4">
        <f t="shared" si="1036"/>
        <v>464.64</v>
      </c>
      <c r="K891" s="4">
        <f t="shared" si="1036"/>
        <v>0</v>
      </c>
      <c r="L891" s="4">
        <f t="shared" si="1036"/>
        <v>584.64</v>
      </c>
      <c r="M891" s="4">
        <f t="shared" si="1036"/>
        <v>0</v>
      </c>
      <c r="N891" s="4">
        <f t="shared" si="1036"/>
        <v>584.64</v>
      </c>
      <c r="O891" s="4">
        <f t="shared" si="1036"/>
        <v>0</v>
      </c>
      <c r="P891" s="4">
        <f t="shared" si="1036"/>
        <v>0</v>
      </c>
      <c r="Q891" s="4"/>
      <c r="R891" s="4">
        <f t="shared" ref="R891" si="1037">R892+R897+R900</f>
        <v>0</v>
      </c>
      <c r="S891" s="4"/>
      <c r="T891" s="4">
        <f t="shared" ref="T891:U891" si="1038">T892+T897+T900</f>
        <v>0</v>
      </c>
      <c r="U891" s="4">
        <f t="shared" si="1038"/>
        <v>0</v>
      </c>
      <c r="V891" s="4">
        <f t="shared" si="1036"/>
        <v>0</v>
      </c>
      <c r="W891" s="4">
        <f t="shared" si="1036"/>
        <v>0</v>
      </c>
      <c r="X891" s="4"/>
      <c r="Y891" s="4">
        <f t="shared" ref="Y891" si="1039">Y892+Y897+Y900</f>
        <v>0</v>
      </c>
      <c r="Z891" s="4"/>
      <c r="AA891" s="82"/>
    </row>
    <row r="892" spans="1:27" ht="31.5" hidden="1" outlineLevel="4" x14ac:dyDescent="0.2">
      <c r="A892" s="5" t="s">
        <v>441</v>
      </c>
      <c r="B892" s="5" t="s">
        <v>299</v>
      </c>
      <c r="C892" s="5" t="s">
        <v>147</v>
      </c>
      <c r="D892" s="5"/>
      <c r="E892" s="23" t="s">
        <v>148</v>
      </c>
      <c r="F892" s="4">
        <f>F895</f>
        <v>30</v>
      </c>
      <c r="G892" s="4">
        <f>G895</f>
        <v>0</v>
      </c>
      <c r="H892" s="4">
        <f>H895</f>
        <v>30</v>
      </c>
      <c r="I892" s="4">
        <f>I895+I893</f>
        <v>0</v>
      </c>
      <c r="J892" s="4">
        <f t="shared" ref="J892:Y892" si="1040">J895+J893</f>
        <v>464.64</v>
      </c>
      <c r="K892" s="4">
        <f t="shared" si="1040"/>
        <v>0</v>
      </c>
      <c r="L892" s="4">
        <f t="shared" si="1040"/>
        <v>494.64</v>
      </c>
      <c r="M892" s="4">
        <f t="shared" si="1040"/>
        <v>0</v>
      </c>
      <c r="N892" s="4">
        <f t="shared" si="1040"/>
        <v>494.64</v>
      </c>
      <c r="O892" s="4">
        <f t="shared" si="1040"/>
        <v>0</v>
      </c>
      <c r="P892" s="4">
        <f t="shared" si="1040"/>
        <v>0</v>
      </c>
      <c r="Q892" s="4">
        <f t="shared" si="1040"/>
        <v>0</v>
      </c>
      <c r="R892" s="4">
        <f t="shared" si="1040"/>
        <v>0</v>
      </c>
      <c r="S892" s="4"/>
      <c r="T892" s="4">
        <f t="shared" ref="T892:U892" si="1041">T895+T893</f>
        <v>0</v>
      </c>
      <c r="U892" s="4">
        <f t="shared" si="1041"/>
        <v>0</v>
      </c>
      <c r="V892" s="4">
        <f t="shared" si="1040"/>
        <v>0</v>
      </c>
      <c r="W892" s="4">
        <f t="shared" si="1040"/>
        <v>0</v>
      </c>
      <c r="X892" s="4">
        <f t="shared" si="1040"/>
        <v>0</v>
      </c>
      <c r="Y892" s="4">
        <f t="shared" si="1040"/>
        <v>0</v>
      </c>
      <c r="Z892" s="4"/>
      <c r="AA892" s="82"/>
    </row>
    <row r="893" spans="1:27" ht="31.5" hidden="1" outlineLevel="4" x14ac:dyDescent="0.2">
      <c r="A893" s="5" t="s">
        <v>441</v>
      </c>
      <c r="B893" s="5" t="s">
        <v>299</v>
      </c>
      <c r="C893" s="5" t="s">
        <v>149</v>
      </c>
      <c r="D893" s="5"/>
      <c r="E893" s="23" t="s">
        <v>742</v>
      </c>
      <c r="F893" s="4"/>
      <c r="G893" s="4"/>
      <c r="H893" s="4"/>
      <c r="I893" s="4">
        <f t="shared" ref="G893:P895" si="1042">I894</f>
        <v>0</v>
      </c>
      <c r="J893" s="4">
        <f t="shared" si="1042"/>
        <v>464.64</v>
      </c>
      <c r="K893" s="4">
        <f t="shared" si="1042"/>
        <v>0</v>
      </c>
      <c r="L893" s="4">
        <f t="shared" si="1042"/>
        <v>464.64</v>
      </c>
      <c r="M893" s="4">
        <f t="shared" si="1042"/>
        <v>0</v>
      </c>
      <c r="N893" s="4">
        <f t="shared" si="1042"/>
        <v>464.64</v>
      </c>
      <c r="O893" s="4"/>
      <c r="P893" s="4"/>
      <c r="Q893" s="4"/>
      <c r="R893" s="4"/>
      <c r="S893" s="4"/>
      <c r="T893" s="4">
        <f t="shared" ref="T893:W895" si="1043">T894</f>
        <v>0</v>
      </c>
      <c r="U893" s="4">
        <f t="shared" si="1043"/>
        <v>0</v>
      </c>
      <c r="V893" s="4"/>
      <c r="W893" s="4"/>
      <c r="X893" s="4"/>
      <c r="Y893" s="4"/>
      <c r="Z893" s="4"/>
      <c r="AA893" s="82"/>
    </row>
    <row r="894" spans="1:27" ht="31.5" hidden="1" outlineLevel="4" x14ac:dyDescent="0.2">
      <c r="A894" s="13" t="s">
        <v>441</v>
      </c>
      <c r="B894" s="13" t="s">
        <v>299</v>
      </c>
      <c r="C894" s="13" t="s">
        <v>149</v>
      </c>
      <c r="D894" s="13" t="s">
        <v>92</v>
      </c>
      <c r="E894" s="18" t="s">
        <v>93</v>
      </c>
      <c r="F894" s="4"/>
      <c r="G894" s="4"/>
      <c r="H894" s="4"/>
      <c r="I894" s="8"/>
      <c r="J894" s="8">
        <v>464.64</v>
      </c>
      <c r="K894" s="8"/>
      <c r="L894" s="8">
        <f t="shared" ref="L894" si="1044">SUM(H894:K894)</f>
        <v>464.64</v>
      </c>
      <c r="M894" s="8"/>
      <c r="N894" s="8">
        <f>SUM(L894:M894)</f>
        <v>464.64</v>
      </c>
      <c r="O894" s="4"/>
      <c r="P894" s="4"/>
      <c r="Q894" s="4"/>
      <c r="R894" s="4"/>
      <c r="S894" s="4"/>
      <c r="T894" s="8"/>
      <c r="U894" s="8">
        <f>SUM(S894:T894)</f>
        <v>0</v>
      </c>
      <c r="V894" s="4"/>
      <c r="W894" s="4"/>
      <c r="X894" s="4"/>
      <c r="Y894" s="4"/>
      <c r="Z894" s="4"/>
      <c r="AA894" s="82"/>
    </row>
    <row r="895" spans="1:27" ht="15.75" hidden="1" outlineLevel="5" x14ac:dyDescent="0.2">
      <c r="A895" s="5" t="s">
        <v>441</v>
      </c>
      <c r="B895" s="5" t="s">
        <v>299</v>
      </c>
      <c r="C895" s="5" t="s">
        <v>432</v>
      </c>
      <c r="D895" s="5"/>
      <c r="E895" s="23" t="s">
        <v>433</v>
      </c>
      <c r="F895" s="4">
        <f>F896</f>
        <v>30</v>
      </c>
      <c r="G895" s="4">
        <f t="shared" si="1042"/>
        <v>0</v>
      </c>
      <c r="H895" s="4">
        <f t="shared" si="1042"/>
        <v>30</v>
      </c>
      <c r="I895" s="4">
        <f t="shared" si="1042"/>
        <v>0</v>
      </c>
      <c r="J895" s="4">
        <f t="shared" si="1042"/>
        <v>0</v>
      </c>
      <c r="K895" s="4">
        <f t="shared" si="1042"/>
        <v>0</v>
      </c>
      <c r="L895" s="4">
        <f t="shared" si="1042"/>
        <v>30</v>
      </c>
      <c r="M895" s="4">
        <f t="shared" si="1042"/>
        <v>0</v>
      </c>
      <c r="N895" s="4">
        <f t="shared" si="1042"/>
        <v>30</v>
      </c>
      <c r="O895" s="4">
        <f t="shared" si="1042"/>
        <v>0</v>
      </c>
      <c r="P895" s="4">
        <f t="shared" si="1042"/>
        <v>0</v>
      </c>
      <c r="Q895" s="4"/>
      <c r="R895" s="4">
        <f t="shared" ref="R895:S895" si="1045">R896</f>
        <v>0</v>
      </c>
      <c r="S895" s="4">
        <f t="shared" si="1045"/>
        <v>0</v>
      </c>
      <c r="T895" s="4">
        <f t="shared" si="1043"/>
        <v>0</v>
      </c>
      <c r="U895" s="4">
        <f t="shared" si="1043"/>
        <v>0</v>
      </c>
      <c r="V895" s="4">
        <f t="shared" si="1043"/>
        <v>0</v>
      </c>
      <c r="W895" s="4">
        <f t="shared" si="1043"/>
        <v>0</v>
      </c>
      <c r="X895" s="4"/>
      <c r="Y895" s="4">
        <f t="shared" ref="Y895:Z895" si="1046">Y896</f>
        <v>0</v>
      </c>
      <c r="Z895" s="4">
        <f t="shared" si="1046"/>
        <v>0</v>
      </c>
      <c r="AA895" s="82"/>
    </row>
    <row r="896" spans="1:27" ht="31.5" hidden="1" outlineLevel="7" x14ac:dyDescent="0.2">
      <c r="A896" s="13" t="s">
        <v>441</v>
      </c>
      <c r="B896" s="13" t="s">
        <v>299</v>
      </c>
      <c r="C896" s="13" t="s">
        <v>432</v>
      </c>
      <c r="D896" s="13" t="s">
        <v>11</v>
      </c>
      <c r="E896" s="18" t="s">
        <v>12</v>
      </c>
      <c r="F896" s="8">
        <v>30</v>
      </c>
      <c r="G896" s="8"/>
      <c r="H896" s="8">
        <f t="shared" ref="H896" si="1047">SUM(F896:G896)</f>
        <v>30</v>
      </c>
      <c r="I896" s="8"/>
      <c r="J896" s="8"/>
      <c r="K896" s="8"/>
      <c r="L896" s="8">
        <f t="shared" ref="L896" si="1048">SUM(H896:K896)</f>
        <v>30</v>
      </c>
      <c r="M896" s="8"/>
      <c r="N896" s="8">
        <f>SUM(L896:M896)</f>
        <v>30</v>
      </c>
      <c r="O896" s="8"/>
      <c r="P896" s="8"/>
      <c r="Q896" s="8"/>
      <c r="R896" s="8"/>
      <c r="S896" s="8">
        <f t="shared" ref="S896" si="1049">SUM(Q896:R896)</f>
        <v>0</v>
      </c>
      <c r="T896" s="8"/>
      <c r="U896" s="8">
        <f>SUM(S896:T896)</f>
        <v>0</v>
      </c>
      <c r="V896" s="8"/>
      <c r="W896" s="8"/>
      <c r="X896" s="8"/>
      <c r="Y896" s="8"/>
      <c r="Z896" s="8">
        <f t="shared" ref="Z896" si="1050">SUM(X896:Y896)</f>
        <v>0</v>
      </c>
      <c r="AA896" s="82"/>
    </row>
    <row r="897" spans="1:27" ht="47.25" hidden="1" outlineLevel="4" x14ac:dyDescent="0.2">
      <c r="A897" s="5" t="s">
        <v>441</v>
      </c>
      <c r="B897" s="5" t="s">
        <v>299</v>
      </c>
      <c r="C897" s="5" t="s">
        <v>434</v>
      </c>
      <c r="D897" s="5"/>
      <c r="E897" s="23" t="s">
        <v>435</v>
      </c>
      <c r="F897" s="4">
        <f>F898</f>
        <v>70</v>
      </c>
      <c r="G897" s="4">
        <f t="shared" ref="G897:P898" si="1051">G898</f>
        <v>0</v>
      </c>
      <c r="H897" s="4">
        <f t="shared" si="1051"/>
        <v>70</v>
      </c>
      <c r="I897" s="4">
        <f t="shared" si="1051"/>
        <v>0</v>
      </c>
      <c r="J897" s="4">
        <f t="shared" si="1051"/>
        <v>0</v>
      </c>
      <c r="K897" s="4">
        <f t="shared" si="1051"/>
        <v>0</v>
      </c>
      <c r="L897" s="4">
        <f t="shared" si="1051"/>
        <v>70</v>
      </c>
      <c r="M897" s="4">
        <f t="shared" si="1051"/>
        <v>0</v>
      </c>
      <c r="N897" s="4">
        <f t="shared" si="1051"/>
        <v>70</v>
      </c>
      <c r="O897" s="4">
        <f t="shared" si="1051"/>
        <v>0</v>
      </c>
      <c r="P897" s="4">
        <f t="shared" si="1051"/>
        <v>0</v>
      </c>
      <c r="Q897" s="4"/>
      <c r="R897" s="4">
        <f t="shared" ref="R897:W898" si="1052">R898</f>
        <v>0</v>
      </c>
      <c r="S897" s="4">
        <f t="shared" si="1052"/>
        <v>0</v>
      </c>
      <c r="T897" s="4">
        <f t="shared" si="1052"/>
        <v>0</v>
      </c>
      <c r="U897" s="4">
        <f t="shared" si="1052"/>
        <v>0</v>
      </c>
      <c r="V897" s="4">
        <f t="shared" si="1052"/>
        <v>0</v>
      </c>
      <c r="W897" s="4">
        <f t="shared" si="1052"/>
        <v>0</v>
      </c>
      <c r="X897" s="4"/>
      <c r="Y897" s="4">
        <f t="shared" ref="Y897:Z898" si="1053">Y898</f>
        <v>0</v>
      </c>
      <c r="Z897" s="4">
        <f t="shared" si="1053"/>
        <v>0</v>
      </c>
      <c r="AA897" s="82"/>
    </row>
    <row r="898" spans="1:27" ht="31.5" hidden="1" outlineLevel="5" x14ac:dyDescent="0.2">
      <c r="A898" s="5" t="s">
        <v>441</v>
      </c>
      <c r="B898" s="5" t="s">
        <v>299</v>
      </c>
      <c r="C898" s="5" t="s">
        <v>436</v>
      </c>
      <c r="D898" s="5"/>
      <c r="E898" s="23" t="s">
        <v>437</v>
      </c>
      <c r="F898" s="4">
        <f>F899</f>
        <v>70</v>
      </c>
      <c r="G898" s="4">
        <f t="shared" si="1051"/>
        <v>0</v>
      </c>
      <c r="H898" s="4">
        <f t="shared" si="1051"/>
        <v>70</v>
      </c>
      <c r="I898" s="4">
        <f t="shared" si="1051"/>
        <v>0</v>
      </c>
      <c r="J898" s="4">
        <f t="shared" si="1051"/>
        <v>0</v>
      </c>
      <c r="K898" s="4">
        <f t="shared" si="1051"/>
        <v>0</v>
      </c>
      <c r="L898" s="4">
        <f t="shared" si="1051"/>
        <v>70</v>
      </c>
      <c r="M898" s="4">
        <f t="shared" si="1051"/>
        <v>0</v>
      </c>
      <c r="N898" s="4">
        <f t="shared" si="1051"/>
        <v>70</v>
      </c>
      <c r="O898" s="4">
        <f t="shared" si="1051"/>
        <v>0</v>
      </c>
      <c r="P898" s="4">
        <f t="shared" si="1051"/>
        <v>0</v>
      </c>
      <c r="Q898" s="4"/>
      <c r="R898" s="4">
        <f t="shared" si="1052"/>
        <v>0</v>
      </c>
      <c r="S898" s="4">
        <f t="shared" si="1052"/>
        <v>0</v>
      </c>
      <c r="T898" s="4">
        <f t="shared" si="1052"/>
        <v>0</v>
      </c>
      <c r="U898" s="4">
        <f t="shared" si="1052"/>
        <v>0</v>
      </c>
      <c r="V898" s="4">
        <f t="shared" si="1052"/>
        <v>0</v>
      </c>
      <c r="W898" s="4">
        <f t="shared" si="1052"/>
        <v>0</v>
      </c>
      <c r="X898" s="4"/>
      <c r="Y898" s="4">
        <f t="shared" si="1053"/>
        <v>0</v>
      </c>
      <c r="Z898" s="4">
        <f t="shared" si="1053"/>
        <v>0</v>
      </c>
      <c r="AA898" s="82"/>
    </row>
    <row r="899" spans="1:27" ht="31.5" hidden="1" outlineLevel="7" x14ac:dyDescent="0.2">
      <c r="A899" s="13" t="s">
        <v>441</v>
      </c>
      <c r="B899" s="13" t="s">
        <v>299</v>
      </c>
      <c r="C899" s="13" t="s">
        <v>436</v>
      </c>
      <c r="D899" s="13" t="s">
        <v>11</v>
      </c>
      <c r="E899" s="18" t="s">
        <v>12</v>
      </c>
      <c r="F899" s="8">
        <v>70</v>
      </c>
      <c r="G899" s="8"/>
      <c r="H899" s="8">
        <f t="shared" ref="H899" si="1054">SUM(F899:G899)</f>
        <v>70</v>
      </c>
      <c r="I899" s="8"/>
      <c r="J899" s="8"/>
      <c r="K899" s="8"/>
      <c r="L899" s="8">
        <f t="shared" ref="L899" si="1055">SUM(H899:K899)</f>
        <v>70</v>
      </c>
      <c r="M899" s="8"/>
      <c r="N899" s="8">
        <f>SUM(L899:M899)</f>
        <v>70</v>
      </c>
      <c r="O899" s="8"/>
      <c r="P899" s="8"/>
      <c r="Q899" s="8"/>
      <c r="R899" s="8"/>
      <c r="S899" s="8">
        <f t="shared" ref="S899" si="1056">SUM(Q899:R899)</f>
        <v>0</v>
      </c>
      <c r="T899" s="8"/>
      <c r="U899" s="8">
        <f>SUM(S899:T899)</f>
        <v>0</v>
      </c>
      <c r="V899" s="8"/>
      <c r="W899" s="8"/>
      <c r="X899" s="8"/>
      <c r="Y899" s="8"/>
      <c r="Z899" s="8">
        <f t="shared" ref="Z899" si="1057">SUM(X899:Y899)</f>
        <v>0</v>
      </c>
      <c r="AA899" s="82"/>
    </row>
    <row r="900" spans="1:27" ht="31.5" hidden="1" outlineLevel="4" x14ac:dyDescent="0.2">
      <c r="A900" s="5" t="s">
        <v>441</v>
      </c>
      <c r="B900" s="5" t="s">
        <v>299</v>
      </c>
      <c r="C900" s="5" t="s">
        <v>480</v>
      </c>
      <c r="D900" s="5"/>
      <c r="E900" s="23" t="s">
        <v>481</v>
      </c>
      <c r="F900" s="4">
        <f>F901</f>
        <v>20</v>
      </c>
      <c r="G900" s="4">
        <f t="shared" ref="G900:P901" si="1058">G901</f>
        <v>0</v>
      </c>
      <c r="H900" s="4">
        <f t="shared" si="1058"/>
        <v>20</v>
      </c>
      <c r="I900" s="4">
        <f t="shared" si="1058"/>
        <v>0</v>
      </c>
      <c r="J900" s="4">
        <f t="shared" si="1058"/>
        <v>0</v>
      </c>
      <c r="K900" s="4">
        <f t="shared" si="1058"/>
        <v>0</v>
      </c>
      <c r="L900" s="4">
        <f t="shared" si="1058"/>
        <v>20</v>
      </c>
      <c r="M900" s="4">
        <f t="shared" si="1058"/>
        <v>0</v>
      </c>
      <c r="N900" s="4">
        <f t="shared" si="1058"/>
        <v>20</v>
      </c>
      <c r="O900" s="4">
        <f t="shared" si="1058"/>
        <v>0</v>
      </c>
      <c r="P900" s="4">
        <f t="shared" si="1058"/>
        <v>0</v>
      </c>
      <c r="Q900" s="4"/>
      <c r="R900" s="4">
        <f t="shared" ref="R900:W901" si="1059">R901</f>
        <v>0</v>
      </c>
      <c r="S900" s="4">
        <f t="shared" si="1059"/>
        <v>0</v>
      </c>
      <c r="T900" s="4">
        <f t="shared" si="1059"/>
        <v>0</v>
      </c>
      <c r="U900" s="4">
        <f t="shared" si="1059"/>
        <v>0</v>
      </c>
      <c r="V900" s="4">
        <f t="shared" si="1059"/>
        <v>0</v>
      </c>
      <c r="W900" s="4">
        <f t="shared" si="1059"/>
        <v>0</v>
      </c>
      <c r="X900" s="4"/>
      <c r="Y900" s="4">
        <f t="shared" ref="Y900:Z901" si="1060">Y901</f>
        <v>0</v>
      </c>
      <c r="Z900" s="4">
        <f t="shared" si="1060"/>
        <v>0</v>
      </c>
      <c r="AA900" s="82"/>
    </row>
    <row r="901" spans="1:27" ht="15.75" hidden="1" outlineLevel="5" x14ac:dyDescent="0.2">
      <c r="A901" s="5" t="s">
        <v>441</v>
      </c>
      <c r="B901" s="5" t="s">
        <v>299</v>
      </c>
      <c r="C901" s="5" t="s">
        <v>482</v>
      </c>
      <c r="D901" s="5"/>
      <c r="E901" s="23" t="s">
        <v>483</v>
      </c>
      <c r="F901" s="4">
        <f>F902</f>
        <v>20</v>
      </c>
      <c r="G901" s="4">
        <f t="shared" si="1058"/>
        <v>0</v>
      </c>
      <c r="H901" s="4">
        <f t="shared" si="1058"/>
        <v>20</v>
      </c>
      <c r="I901" s="4">
        <f t="shared" si="1058"/>
        <v>0</v>
      </c>
      <c r="J901" s="4">
        <f t="shared" si="1058"/>
        <v>0</v>
      </c>
      <c r="K901" s="4">
        <f t="shared" si="1058"/>
        <v>0</v>
      </c>
      <c r="L901" s="4">
        <f t="shared" si="1058"/>
        <v>20</v>
      </c>
      <c r="M901" s="4">
        <f t="shared" si="1058"/>
        <v>0</v>
      </c>
      <c r="N901" s="4">
        <f t="shared" si="1058"/>
        <v>20</v>
      </c>
      <c r="O901" s="4">
        <f t="shared" si="1058"/>
        <v>0</v>
      </c>
      <c r="P901" s="4">
        <f t="shared" si="1058"/>
        <v>0</v>
      </c>
      <c r="Q901" s="4"/>
      <c r="R901" s="4">
        <f t="shared" si="1059"/>
        <v>0</v>
      </c>
      <c r="S901" s="4">
        <f t="shared" si="1059"/>
        <v>0</v>
      </c>
      <c r="T901" s="4">
        <f t="shared" si="1059"/>
        <v>0</v>
      </c>
      <c r="U901" s="4">
        <f t="shared" si="1059"/>
        <v>0</v>
      </c>
      <c r="V901" s="4">
        <f t="shared" si="1059"/>
        <v>0</v>
      </c>
      <c r="W901" s="4">
        <f t="shared" si="1059"/>
        <v>0</v>
      </c>
      <c r="X901" s="4"/>
      <c r="Y901" s="4">
        <f t="shared" si="1060"/>
        <v>0</v>
      </c>
      <c r="Z901" s="4">
        <f t="shared" si="1060"/>
        <v>0</v>
      </c>
      <c r="AA901" s="82"/>
    </row>
    <row r="902" spans="1:27" ht="31.5" hidden="1" outlineLevel="7" x14ac:dyDescent="0.2">
      <c r="A902" s="13" t="s">
        <v>441</v>
      </c>
      <c r="B902" s="13" t="s">
        <v>299</v>
      </c>
      <c r="C902" s="13" t="s">
        <v>482</v>
      </c>
      <c r="D902" s="13" t="s">
        <v>11</v>
      </c>
      <c r="E902" s="18" t="s">
        <v>12</v>
      </c>
      <c r="F902" s="8">
        <v>20</v>
      </c>
      <c r="G902" s="8"/>
      <c r="H902" s="8">
        <f t="shared" ref="H902" si="1061">SUM(F902:G902)</f>
        <v>20</v>
      </c>
      <c r="I902" s="8"/>
      <c r="J902" s="8"/>
      <c r="K902" s="8"/>
      <c r="L902" s="8">
        <f t="shared" ref="L902" si="1062">SUM(H902:K902)</f>
        <v>20</v>
      </c>
      <c r="M902" s="8"/>
      <c r="N902" s="8">
        <f>SUM(L902:M902)</f>
        <v>20</v>
      </c>
      <c r="O902" s="8"/>
      <c r="P902" s="8"/>
      <c r="Q902" s="8"/>
      <c r="R902" s="8"/>
      <c r="S902" s="8">
        <f t="shared" ref="S902" si="1063">SUM(Q902:R902)</f>
        <v>0</v>
      </c>
      <c r="T902" s="8"/>
      <c r="U902" s="8">
        <f>SUM(S902:T902)</f>
        <v>0</v>
      </c>
      <c r="V902" s="8"/>
      <c r="W902" s="8"/>
      <c r="X902" s="8"/>
      <c r="Y902" s="8"/>
      <c r="Z902" s="8">
        <f t="shared" ref="Z902" si="1064">SUM(X902:Y902)</f>
        <v>0</v>
      </c>
      <c r="AA902" s="82"/>
    </row>
    <row r="903" spans="1:27" ht="15.75" hidden="1" outlineLevel="7" x14ac:dyDescent="0.2">
      <c r="A903" s="5" t="s">
        <v>441</v>
      </c>
      <c r="B903" s="5" t="s">
        <v>569</v>
      </c>
      <c r="C903" s="13"/>
      <c r="D903" s="13"/>
      <c r="E903" s="14" t="s">
        <v>553</v>
      </c>
      <c r="F903" s="4">
        <f>F904</f>
        <v>15963.000000000002</v>
      </c>
      <c r="G903" s="4">
        <f t="shared" ref="G903:V906" si="1065">G904</f>
        <v>0</v>
      </c>
      <c r="H903" s="4">
        <f t="shared" si="1065"/>
        <v>15963.000000000002</v>
      </c>
      <c r="I903" s="4">
        <f t="shared" si="1065"/>
        <v>4653.8780000000006</v>
      </c>
      <c r="J903" s="4">
        <f t="shared" si="1065"/>
        <v>0</v>
      </c>
      <c r="K903" s="4">
        <f t="shared" si="1065"/>
        <v>0</v>
      </c>
      <c r="L903" s="4">
        <f t="shared" si="1065"/>
        <v>20616.878000000001</v>
      </c>
      <c r="M903" s="4">
        <f t="shared" si="1065"/>
        <v>0</v>
      </c>
      <c r="N903" s="4">
        <f t="shared" si="1065"/>
        <v>20616.878000000001</v>
      </c>
      <c r="O903" s="4">
        <f t="shared" si="1065"/>
        <v>15626.4</v>
      </c>
      <c r="P903" s="4">
        <f t="shared" si="1065"/>
        <v>0</v>
      </c>
      <c r="Q903" s="4">
        <f t="shared" si="1065"/>
        <v>15626.4</v>
      </c>
      <c r="R903" s="4">
        <f t="shared" si="1065"/>
        <v>6557.8579999999993</v>
      </c>
      <c r="S903" s="4">
        <f t="shared" si="1065"/>
        <v>22184.258000000002</v>
      </c>
      <c r="T903" s="4">
        <f t="shared" si="1065"/>
        <v>0</v>
      </c>
      <c r="U903" s="4">
        <f t="shared" si="1065"/>
        <v>22184.258000000002</v>
      </c>
      <c r="V903" s="4">
        <f t="shared" si="1065"/>
        <v>3000</v>
      </c>
      <c r="W903" s="4">
        <f t="shared" ref="W903:Z906" si="1066">W904</f>
        <v>0</v>
      </c>
      <c r="X903" s="4">
        <f t="shared" si="1066"/>
        <v>3000</v>
      </c>
      <c r="Y903" s="4">
        <f t="shared" si="1066"/>
        <v>20074.625</v>
      </c>
      <c r="Z903" s="4">
        <f t="shared" si="1066"/>
        <v>23074.625</v>
      </c>
      <c r="AA903" s="82"/>
    </row>
    <row r="904" spans="1:27" ht="15.75" hidden="1" outlineLevel="1" x14ac:dyDescent="0.2">
      <c r="A904" s="5" t="s">
        <v>441</v>
      </c>
      <c r="B904" s="5" t="s">
        <v>314</v>
      </c>
      <c r="C904" s="5"/>
      <c r="D904" s="5"/>
      <c r="E904" s="23" t="s">
        <v>710</v>
      </c>
      <c r="F904" s="4">
        <f>F905</f>
        <v>15963.000000000002</v>
      </c>
      <c r="G904" s="4">
        <f t="shared" si="1065"/>
        <v>0</v>
      </c>
      <c r="H904" s="4">
        <f t="shared" si="1065"/>
        <v>15963.000000000002</v>
      </c>
      <c r="I904" s="4">
        <f t="shared" si="1065"/>
        <v>4653.8780000000006</v>
      </c>
      <c r="J904" s="4">
        <f t="shared" si="1065"/>
        <v>0</v>
      </c>
      <c r="K904" s="4">
        <f t="shared" si="1065"/>
        <v>0</v>
      </c>
      <c r="L904" s="4">
        <f t="shared" si="1065"/>
        <v>20616.878000000001</v>
      </c>
      <c r="M904" s="4">
        <f t="shared" si="1065"/>
        <v>0</v>
      </c>
      <c r="N904" s="4">
        <f t="shared" si="1065"/>
        <v>20616.878000000001</v>
      </c>
      <c r="O904" s="4">
        <f t="shared" si="1065"/>
        <v>15626.4</v>
      </c>
      <c r="P904" s="4">
        <f t="shared" si="1065"/>
        <v>0</v>
      </c>
      <c r="Q904" s="4">
        <f t="shared" si="1065"/>
        <v>15626.4</v>
      </c>
      <c r="R904" s="4">
        <f t="shared" si="1065"/>
        <v>6557.8579999999993</v>
      </c>
      <c r="S904" s="4">
        <f t="shared" si="1065"/>
        <v>22184.258000000002</v>
      </c>
      <c r="T904" s="4">
        <f t="shared" si="1065"/>
        <v>0</v>
      </c>
      <c r="U904" s="4">
        <f t="shared" si="1065"/>
        <v>22184.258000000002</v>
      </c>
      <c r="V904" s="4">
        <f t="shared" si="1065"/>
        <v>3000</v>
      </c>
      <c r="W904" s="4">
        <f t="shared" si="1066"/>
        <v>0</v>
      </c>
      <c r="X904" s="4">
        <f t="shared" si="1066"/>
        <v>3000</v>
      </c>
      <c r="Y904" s="4">
        <f t="shared" si="1066"/>
        <v>20074.625</v>
      </c>
      <c r="Z904" s="4">
        <f t="shared" si="1066"/>
        <v>23074.625</v>
      </c>
      <c r="AA904" s="82"/>
    </row>
    <row r="905" spans="1:27" ht="31.5" hidden="1" outlineLevel="2" x14ac:dyDescent="0.2">
      <c r="A905" s="5" t="s">
        <v>441</v>
      </c>
      <c r="B905" s="5" t="s">
        <v>314</v>
      </c>
      <c r="C905" s="5" t="s">
        <v>42</v>
      </c>
      <c r="D905" s="5"/>
      <c r="E905" s="23" t="s">
        <v>43</v>
      </c>
      <c r="F905" s="4">
        <f>F906</f>
        <v>15963.000000000002</v>
      </c>
      <c r="G905" s="4">
        <f t="shared" si="1065"/>
        <v>0</v>
      </c>
      <c r="H905" s="4">
        <f t="shared" si="1065"/>
        <v>15963.000000000002</v>
      </c>
      <c r="I905" s="4">
        <f t="shared" si="1065"/>
        <v>4653.8780000000006</v>
      </c>
      <c r="J905" s="4">
        <f t="shared" si="1065"/>
        <v>0</v>
      </c>
      <c r="K905" s="4">
        <f t="shared" si="1065"/>
        <v>0</v>
      </c>
      <c r="L905" s="4">
        <f t="shared" si="1065"/>
        <v>20616.878000000001</v>
      </c>
      <c r="M905" s="4">
        <f t="shared" si="1065"/>
        <v>0</v>
      </c>
      <c r="N905" s="4">
        <f t="shared" si="1065"/>
        <v>20616.878000000001</v>
      </c>
      <c r="O905" s="4">
        <f t="shared" si="1065"/>
        <v>15626.4</v>
      </c>
      <c r="P905" s="4">
        <f t="shared" si="1065"/>
        <v>0</v>
      </c>
      <c r="Q905" s="4">
        <f t="shared" si="1065"/>
        <v>15626.4</v>
      </c>
      <c r="R905" s="4">
        <f t="shared" si="1065"/>
        <v>6557.8579999999993</v>
      </c>
      <c r="S905" s="4">
        <f t="shared" si="1065"/>
        <v>22184.258000000002</v>
      </c>
      <c r="T905" s="4">
        <f t="shared" si="1065"/>
        <v>0</v>
      </c>
      <c r="U905" s="4">
        <f t="shared" si="1065"/>
        <v>22184.258000000002</v>
      </c>
      <c r="V905" s="4">
        <f t="shared" si="1065"/>
        <v>3000</v>
      </c>
      <c r="W905" s="4">
        <f t="shared" si="1066"/>
        <v>0</v>
      </c>
      <c r="X905" s="4">
        <f t="shared" si="1066"/>
        <v>3000</v>
      </c>
      <c r="Y905" s="4">
        <f t="shared" si="1066"/>
        <v>20074.625</v>
      </c>
      <c r="Z905" s="4">
        <f t="shared" si="1066"/>
        <v>23074.625</v>
      </c>
      <c r="AA905" s="82"/>
    </row>
    <row r="906" spans="1:27" ht="31.5" hidden="1" outlineLevel="3" x14ac:dyDescent="0.2">
      <c r="A906" s="5" t="s">
        <v>441</v>
      </c>
      <c r="B906" s="5" t="s">
        <v>314</v>
      </c>
      <c r="C906" s="5" t="s">
        <v>484</v>
      </c>
      <c r="D906" s="5"/>
      <c r="E906" s="23" t="s">
        <v>485</v>
      </c>
      <c r="F906" s="4">
        <f>F907</f>
        <v>15963.000000000002</v>
      </c>
      <c r="G906" s="4">
        <f t="shared" si="1065"/>
        <v>0</v>
      </c>
      <c r="H906" s="4">
        <f t="shared" si="1065"/>
        <v>15963.000000000002</v>
      </c>
      <c r="I906" s="4">
        <f t="shared" si="1065"/>
        <v>4653.8780000000006</v>
      </c>
      <c r="J906" s="4">
        <f t="shared" si="1065"/>
        <v>0</v>
      </c>
      <c r="K906" s="4">
        <f t="shared" si="1065"/>
        <v>0</v>
      </c>
      <c r="L906" s="4">
        <f t="shared" si="1065"/>
        <v>20616.878000000001</v>
      </c>
      <c r="M906" s="4">
        <f t="shared" si="1065"/>
        <v>0</v>
      </c>
      <c r="N906" s="4">
        <f t="shared" si="1065"/>
        <v>20616.878000000001</v>
      </c>
      <c r="O906" s="4">
        <f t="shared" si="1065"/>
        <v>15626.4</v>
      </c>
      <c r="P906" s="4">
        <f t="shared" si="1065"/>
        <v>0</v>
      </c>
      <c r="Q906" s="4">
        <f t="shared" si="1065"/>
        <v>15626.4</v>
      </c>
      <c r="R906" s="4">
        <f t="shared" si="1065"/>
        <v>6557.8579999999993</v>
      </c>
      <c r="S906" s="4">
        <f t="shared" si="1065"/>
        <v>22184.258000000002</v>
      </c>
      <c r="T906" s="4">
        <f t="shared" si="1065"/>
        <v>0</v>
      </c>
      <c r="U906" s="4">
        <f t="shared" si="1065"/>
        <v>22184.258000000002</v>
      </c>
      <c r="V906" s="4">
        <f t="shared" si="1065"/>
        <v>3000</v>
      </c>
      <c r="W906" s="4">
        <f t="shared" si="1066"/>
        <v>0</v>
      </c>
      <c r="X906" s="4">
        <f t="shared" si="1066"/>
        <v>3000</v>
      </c>
      <c r="Y906" s="4">
        <f t="shared" si="1066"/>
        <v>20074.625</v>
      </c>
      <c r="Z906" s="4">
        <f t="shared" si="1066"/>
        <v>23074.625</v>
      </c>
      <c r="AA906" s="82"/>
    </row>
    <row r="907" spans="1:27" ht="31.5" hidden="1" outlineLevel="4" x14ac:dyDescent="0.2">
      <c r="A907" s="5" t="s">
        <v>441</v>
      </c>
      <c r="B907" s="5" t="s">
        <v>314</v>
      </c>
      <c r="C907" s="5" t="s">
        <v>486</v>
      </c>
      <c r="D907" s="5"/>
      <c r="E907" s="23" t="s">
        <v>487</v>
      </c>
      <c r="F907" s="4">
        <f>F912+F910+F908+F914</f>
        <v>15963.000000000002</v>
      </c>
      <c r="G907" s="4">
        <f t="shared" ref="G907:Z907" si="1067">G912+G910+G908+G914</f>
        <v>0</v>
      </c>
      <c r="H907" s="4">
        <f t="shared" si="1067"/>
        <v>15963.000000000002</v>
      </c>
      <c r="I907" s="4">
        <f t="shared" si="1067"/>
        <v>4653.8780000000006</v>
      </c>
      <c r="J907" s="4">
        <f t="shared" si="1067"/>
        <v>0</v>
      </c>
      <c r="K907" s="4">
        <f t="shared" si="1067"/>
        <v>0</v>
      </c>
      <c r="L907" s="4">
        <f t="shared" si="1067"/>
        <v>20616.878000000001</v>
      </c>
      <c r="M907" s="4">
        <f t="shared" si="1067"/>
        <v>0</v>
      </c>
      <c r="N907" s="4">
        <f t="shared" si="1067"/>
        <v>20616.878000000001</v>
      </c>
      <c r="O907" s="4">
        <f t="shared" si="1067"/>
        <v>15626.4</v>
      </c>
      <c r="P907" s="4">
        <f t="shared" si="1067"/>
        <v>0</v>
      </c>
      <c r="Q907" s="4">
        <f t="shared" si="1067"/>
        <v>15626.4</v>
      </c>
      <c r="R907" s="4">
        <f t="shared" si="1067"/>
        <v>6557.8579999999993</v>
      </c>
      <c r="S907" s="4">
        <f t="shared" si="1067"/>
        <v>22184.258000000002</v>
      </c>
      <c r="T907" s="4">
        <f t="shared" si="1067"/>
        <v>0</v>
      </c>
      <c r="U907" s="4">
        <f t="shared" si="1067"/>
        <v>22184.258000000002</v>
      </c>
      <c r="V907" s="4">
        <f t="shared" si="1067"/>
        <v>3000</v>
      </c>
      <c r="W907" s="4">
        <f t="shared" si="1067"/>
        <v>0</v>
      </c>
      <c r="X907" s="4">
        <f t="shared" si="1067"/>
        <v>3000</v>
      </c>
      <c r="Y907" s="4">
        <f t="shared" si="1067"/>
        <v>20074.625</v>
      </c>
      <c r="Z907" s="4">
        <f t="shared" si="1067"/>
        <v>23074.625</v>
      </c>
      <c r="AA907" s="82"/>
    </row>
    <row r="908" spans="1:27" s="109" customFormat="1" ht="15.75" hidden="1" outlineLevel="5" x14ac:dyDescent="0.2">
      <c r="A908" s="47" t="s">
        <v>441</v>
      </c>
      <c r="B908" s="47" t="s">
        <v>314</v>
      </c>
      <c r="C908" s="12" t="s">
        <v>488</v>
      </c>
      <c r="D908" s="47"/>
      <c r="E908" s="45" t="s">
        <v>595</v>
      </c>
      <c r="F908" s="20">
        <f>F909</f>
        <v>5760.7</v>
      </c>
      <c r="G908" s="20">
        <f t="shared" ref="G908:W908" si="1068">G909</f>
        <v>0</v>
      </c>
      <c r="H908" s="20">
        <f t="shared" si="1068"/>
        <v>5760.7</v>
      </c>
      <c r="I908" s="20">
        <f t="shared" si="1068"/>
        <v>7615.1310000000003</v>
      </c>
      <c r="J908" s="20">
        <f t="shared" si="1068"/>
        <v>0</v>
      </c>
      <c r="K908" s="20">
        <f t="shared" si="1068"/>
        <v>0</v>
      </c>
      <c r="L908" s="20">
        <f t="shared" si="1068"/>
        <v>13375.831</v>
      </c>
      <c r="M908" s="20">
        <f t="shared" si="1068"/>
        <v>0</v>
      </c>
      <c r="N908" s="20">
        <f t="shared" si="1068"/>
        <v>13375.831</v>
      </c>
      <c r="O908" s="20">
        <f t="shared" si="1068"/>
        <v>5760.7</v>
      </c>
      <c r="P908" s="20">
        <f t="shared" si="1068"/>
        <v>0</v>
      </c>
      <c r="Q908" s="20">
        <f t="shared" si="1068"/>
        <v>5760.7</v>
      </c>
      <c r="R908" s="20">
        <f t="shared" si="1068"/>
        <v>12209.237999999999</v>
      </c>
      <c r="S908" s="20">
        <f t="shared" si="1068"/>
        <v>17969.937999999998</v>
      </c>
      <c r="T908" s="20">
        <f t="shared" si="1068"/>
        <v>0</v>
      </c>
      <c r="U908" s="20">
        <f t="shared" si="1068"/>
        <v>17969.937999999998</v>
      </c>
      <c r="V908" s="20">
        <f t="shared" si="1068"/>
        <v>0</v>
      </c>
      <c r="W908" s="20">
        <f t="shared" si="1068"/>
        <v>0</v>
      </c>
      <c r="X908" s="20"/>
      <c r="Y908" s="20">
        <f t="shared" ref="Y908:Z908" si="1069">Y909</f>
        <v>17750.947</v>
      </c>
      <c r="Z908" s="20">
        <f t="shared" si="1069"/>
        <v>17750.947</v>
      </c>
      <c r="AA908" s="82"/>
    </row>
    <row r="909" spans="1:27" s="109" customFormat="1" ht="15.75" hidden="1" outlineLevel="5" x14ac:dyDescent="0.2">
      <c r="A909" s="46" t="s">
        <v>441</v>
      </c>
      <c r="B909" s="46" t="s">
        <v>314</v>
      </c>
      <c r="C909" s="11" t="s">
        <v>488</v>
      </c>
      <c r="D909" s="46" t="s">
        <v>33</v>
      </c>
      <c r="E909" s="50" t="s">
        <v>34</v>
      </c>
      <c r="F909" s="7">
        <v>5760.7</v>
      </c>
      <c r="G909" s="8"/>
      <c r="H909" s="7">
        <f t="shared" ref="H909" si="1070">SUM(F909:G909)</f>
        <v>5760.7</v>
      </c>
      <c r="I909" s="7">
        <v>7615.1310000000003</v>
      </c>
      <c r="J909" s="8"/>
      <c r="K909" s="8"/>
      <c r="L909" s="7">
        <f t="shared" ref="L909" si="1071">SUM(H909:K909)</f>
        <v>13375.831</v>
      </c>
      <c r="M909" s="8"/>
      <c r="N909" s="7">
        <f>SUM(L909:M909)</f>
        <v>13375.831</v>
      </c>
      <c r="O909" s="7">
        <v>5760.7</v>
      </c>
      <c r="P909" s="7"/>
      <c r="Q909" s="7">
        <f t="shared" ref="Q909" si="1072">SUM(O909:P909)</f>
        <v>5760.7</v>
      </c>
      <c r="R909" s="7">
        <v>12209.237999999999</v>
      </c>
      <c r="S909" s="7">
        <f t="shared" ref="S909" si="1073">SUM(Q909:R909)</f>
        <v>17969.937999999998</v>
      </c>
      <c r="T909" s="8"/>
      <c r="U909" s="7">
        <f>SUM(S909:T909)</f>
        <v>17969.937999999998</v>
      </c>
      <c r="V909" s="7"/>
      <c r="W909" s="7"/>
      <c r="X909" s="7"/>
      <c r="Y909" s="7">
        <v>17750.947</v>
      </c>
      <c r="Z909" s="7">
        <f t="shared" ref="Z909" si="1074">SUM(X909:Y909)</f>
        <v>17750.947</v>
      </c>
      <c r="AA909" s="82"/>
    </row>
    <row r="910" spans="1:27" s="109" customFormat="1" ht="31.5" hidden="1" outlineLevel="5" x14ac:dyDescent="0.2">
      <c r="A910" s="5" t="s">
        <v>441</v>
      </c>
      <c r="B910" s="5" t="s">
        <v>314</v>
      </c>
      <c r="C910" s="5" t="s">
        <v>489</v>
      </c>
      <c r="D910" s="5"/>
      <c r="E910" s="23" t="s">
        <v>648</v>
      </c>
      <c r="F910" s="4">
        <f>F911</f>
        <v>2200</v>
      </c>
      <c r="G910" s="4">
        <f t="shared" ref="G910:Z910" si="1075">G911</f>
        <v>0</v>
      </c>
      <c r="H910" s="4">
        <f t="shared" si="1075"/>
        <v>2200</v>
      </c>
      <c r="I910" s="4">
        <f t="shared" si="1075"/>
        <v>0</v>
      </c>
      <c r="J910" s="4">
        <f t="shared" si="1075"/>
        <v>0</v>
      </c>
      <c r="K910" s="4">
        <f t="shared" si="1075"/>
        <v>0</v>
      </c>
      <c r="L910" s="4">
        <f t="shared" si="1075"/>
        <v>2200</v>
      </c>
      <c r="M910" s="4">
        <f t="shared" si="1075"/>
        <v>0</v>
      </c>
      <c r="N910" s="4">
        <f t="shared" si="1075"/>
        <v>2200</v>
      </c>
      <c r="O910" s="4">
        <f t="shared" si="1075"/>
        <v>2200</v>
      </c>
      <c r="P910" s="4">
        <f t="shared" si="1075"/>
        <v>0</v>
      </c>
      <c r="Q910" s="4">
        <f t="shared" si="1075"/>
        <v>2200</v>
      </c>
      <c r="R910" s="4">
        <f t="shared" si="1075"/>
        <v>0</v>
      </c>
      <c r="S910" s="4">
        <f t="shared" si="1075"/>
        <v>2200</v>
      </c>
      <c r="T910" s="4">
        <f t="shared" si="1075"/>
        <v>0</v>
      </c>
      <c r="U910" s="4">
        <f t="shared" si="1075"/>
        <v>2200</v>
      </c>
      <c r="V910" s="4">
        <f t="shared" si="1075"/>
        <v>3000</v>
      </c>
      <c r="W910" s="4">
        <f t="shared" si="1075"/>
        <v>0</v>
      </c>
      <c r="X910" s="4">
        <f t="shared" si="1075"/>
        <v>3000</v>
      </c>
      <c r="Y910" s="4">
        <f t="shared" si="1075"/>
        <v>0</v>
      </c>
      <c r="Z910" s="4">
        <f t="shared" si="1075"/>
        <v>3000</v>
      </c>
      <c r="AA910" s="82"/>
    </row>
    <row r="911" spans="1:27" s="109" customFormat="1" ht="15.75" hidden="1" outlineLevel="7" x14ac:dyDescent="0.2">
      <c r="A911" s="13" t="s">
        <v>441</v>
      </c>
      <c r="B911" s="13" t="s">
        <v>314</v>
      </c>
      <c r="C911" s="13" t="s">
        <v>489</v>
      </c>
      <c r="D911" s="13" t="s">
        <v>33</v>
      </c>
      <c r="E911" s="18" t="s">
        <v>34</v>
      </c>
      <c r="F911" s="8">
        <v>2200</v>
      </c>
      <c r="G911" s="8"/>
      <c r="H911" s="8">
        <f t="shared" ref="H911" si="1076">SUM(F911:G911)</f>
        <v>2200</v>
      </c>
      <c r="I911" s="8"/>
      <c r="J911" s="8"/>
      <c r="K911" s="8"/>
      <c r="L911" s="8">
        <f t="shared" ref="L911" si="1077">SUM(H911:K911)</f>
        <v>2200</v>
      </c>
      <c r="M911" s="8"/>
      <c r="N911" s="8">
        <f>SUM(L911:M911)</f>
        <v>2200</v>
      </c>
      <c r="O911" s="8">
        <v>2200</v>
      </c>
      <c r="P911" s="8"/>
      <c r="Q911" s="8">
        <f t="shared" ref="Q911" si="1078">SUM(O911:P911)</f>
        <v>2200</v>
      </c>
      <c r="R911" s="8"/>
      <c r="S911" s="8">
        <f t="shared" ref="S911" si="1079">SUM(Q911:R911)</f>
        <v>2200</v>
      </c>
      <c r="T911" s="8"/>
      <c r="U911" s="8">
        <f>SUM(S911:T911)</f>
        <v>2200</v>
      </c>
      <c r="V911" s="8">
        <v>3000</v>
      </c>
      <c r="W911" s="8"/>
      <c r="X911" s="8">
        <f t="shared" ref="X911" si="1080">SUM(V911:W911)</f>
        <v>3000</v>
      </c>
      <c r="Y911" s="8"/>
      <c r="Z911" s="8">
        <f t="shared" ref="Z911" si="1081">SUM(X911:Y911)</f>
        <v>3000</v>
      </c>
      <c r="AA911" s="82"/>
    </row>
    <row r="912" spans="1:27" s="107" customFormat="1" ht="31.5" hidden="1" outlineLevel="5" x14ac:dyDescent="0.2">
      <c r="A912" s="47" t="s">
        <v>441</v>
      </c>
      <c r="B912" s="47" t="s">
        <v>314</v>
      </c>
      <c r="C912" s="47" t="s">
        <v>489</v>
      </c>
      <c r="D912" s="47"/>
      <c r="E912" s="45" t="s">
        <v>649</v>
      </c>
      <c r="F912" s="20">
        <f>F913</f>
        <v>6001.7</v>
      </c>
      <c r="G912" s="20">
        <f t="shared" ref="G912:W914" si="1082">G913</f>
        <v>0</v>
      </c>
      <c r="H912" s="20">
        <f t="shared" si="1082"/>
        <v>6001.7</v>
      </c>
      <c r="I912" s="20">
        <f t="shared" si="1082"/>
        <v>-2220.915</v>
      </c>
      <c r="J912" s="20">
        <f t="shared" si="1082"/>
        <v>0</v>
      </c>
      <c r="K912" s="20">
        <f t="shared" si="1082"/>
        <v>0</v>
      </c>
      <c r="L912" s="20">
        <f t="shared" si="1082"/>
        <v>3780.7849999999999</v>
      </c>
      <c r="M912" s="20">
        <f t="shared" si="1082"/>
        <v>0</v>
      </c>
      <c r="N912" s="20">
        <f t="shared" si="1082"/>
        <v>3780.7849999999999</v>
      </c>
      <c r="O912" s="20">
        <f t="shared" si="1082"/>
        <v>5749.3</v>
      </c>
      <c r="P912" s="20">
        <f t="shared" si="1082"/>
        <v>0</v>
      </c>
      <c r="Q912" s="20">
        <f t="shared" si="1082"/>
        <v>5749.3</v>
      </c>
      <c r="R912" s="20">
        <f t="shared" si="1082"/>
        <v>-4238.5600000000004</v>
      </c>
      <c r="S912" s="20">
        <f t="shared" si="1082"/>
        <v>1510.7399999999998</v>
      </c>
      <c r="T912" s="20">
        <f t="shared" si="1082"/>
        <v>0</v>
      </c>
      <c r="U912" s="20">
        <f t="shared" si="1082"/>
        <v>1510.7399999999998</v>
      </c>
      <c r="V912" s="20">
        <f t="shared" si="1082"/>
        <v>0</v>
      </c>
      <c r="W912" s="20">
        <f t="shared" si="1082"/>
        <v>0</v>
      </c>
      <c r="X912" s="20"/>
      <c r="Y912" s="20">
        <f t="shared" ref="Y912:Z912" si="1083">Y913</f>
        <v>1742.7584999999999</v>
      </c>
      <c r="Z912" s="20">
        <f t="shared" si="1083"/>
        <v>1742.7584999999999</v>
      </c>
      <c r="AA912" s="82"/>
    </row>
    <row r="913" spans="1:27" s="107" customFormat="1" ht="15.75" hidden="1" outlineLevel="7" x14ac:dyDescent="0.2">
      <c r="A913" s="46" t="s">
        <v>441</v>
      </c>
      <c r="B913" s="46" t="s">
        <v>314</v>
      </c>
      <c r="C913" s="46" t="s">
        <v>489</v>
      </c>
      <c r="D913" s="46" t="s">
        <v>33</v>
      </c>
      <c r="E913" s="50" t="s">
        <v>34</v>
      </c>
      <c r="F913" s="7">
        <v>6001.7</v>
      </c>
      <c r="G913" s="8"/>
      <c r="H913" s="7">
        <f t="shared" ref="H913" si="1084">SUM(F913:G913)</f>
        <v>6001.7</v>
      </c>
      <c r="I913" s="7">
        <v>-2220.915</v>
      </c>
      <c r="J913" s="8"/>
      <c r="K913" s="8"/>
      <c r="L913" s="7">
        <f t="shared" ref="L913" si="1085">SUM(H913:K913)</f>
        <v>3780.7849999999999</v>
      </c>
      <c r="M913" s="8"/>
      <c r="N913" s="7">
        <f>SUM(L913:M913)</f>
        <v>3780.7849999999999</v>
      </c>
      <c r="O913" s="7">
        <v>5749.3</v>
      </c>
      <c r="P913" s="7"/>
      <c r="Q913" s="7">
        <f t="shared" ref="Q913" si="1086">SUM(O913:P913)</f>
        <v>5749.3</v>
      </c>
      <c r="R913" s="7">
        <v>-4238.5600000000004</v>
      </c>
      <c r="S913" s="7">
        <f t="shared" ref="S913" si="1087">SUM(Q913:R913)</f>
        <v>1510.7399999999998</v>
      </c>
      <c r="T913" s="8"/>
      <c r="U913" s="7">
        <f>SUM(S913:T913)</f>
        <v>1510.7399999999998</v>
      </c>
      <c r="V913" s="7"/>
      <c r="W913" s="7"/>
      <c r="X913" s="7"/>
      <c r="Y913" s="7">
        <v>1742.7584999999999</v>
      </c>
      <c r="Z913" s="7">
        <f t="shared" ref="Z913" si="1088">SUM(X913:Y913)</f>
        <v>1742.7584999999999</v>
      </c>
      <c r="AA913" s="82"/>
    </row>
    <row r="914" spans="1:27" s="107" customFormat="1" ht="31.5" hidden="1" outlineLevel="5" x14ac:dyDescent="0.2">
      <c r="A914" s="47" t="s">
        <v>441</v>
      </c>
      <c r="B914" s="47" t="s">
        <v>314</v>
      </c>
      <c r="C914" s="47" t="s">
        <v>489</v>
      </c>
      <c r="D914" s="47"/>
      <c r="E914" s="45" t="s">
        <v>650</v>
      </c>
      <c r="F914" s="20">
        <f>F915</f>
        <v>2000.6</v>
      </c>
      <c r="G914" s="20">
        <f t="shared" ref="G914:N914" si="1089">G915</f>
        <v>0</v>
      </c>
      <c r="H914" s="20">
        <f t="shared" si="1089"/>
        <v>2000.6</v>
      </c>
      <c r="I914" s="20">
        <f t="shared" si="1089"/>
        <v>-740.33799999999997</v>
      </c>
      <c r="J914" s="20">
        <f t="shared" si="1089"/>
        <v>0</v>
      </c>
      <c r="K914" s="20">
        <f t="shared" si="1089"/>
        <v>0</v>
      </c>
      <c r="L914" s="20">
        <f t="shared" si="1089"/>
        <v>1260.2619999999999</v>
      </c>
      <c r="M914" s="20">
        <f t="shared" si="1089"/>
        <v>0</v>
      </c>
      <c r="N914" s="20">
        <f t="shared" si="1089"/>
        <v>1260.2619999999999</v>
      </c>
      <c r="O914" s="20">
        <f t="shared" si="1082"/>
        <v>1916.4</v>
      </c>
      <c r="P914" s="20">
        <f t="shared" si="1082"/>
        <v>0</v>
      </c>
      <c r="Q914" s="20">
        <f t="shared" si="1082"/>
        <v>1916.4</v>
      </c>
      <c r="R914" s="20">
        <f t="shared" si="1082"/>
        <v>-1412.82</v>
      </c>
      <c r="S914" s="20">
        <f t="shared" si="1082"/>
        <v>503.58000000000015</v>
      </c>
      <c r="T914" s="20">
        <f t="shared" si="1082"/>
        <v>0</v>
      </c>
      <c r="U914" s="20">
        <f t="shared" si="1082"/>
        <v>503.58000000000015</v>
      </c>
      <c r="V914" s="20">
        <f t="shared" si="1082"/>
        <v>0</v>
      </c>
      <c r="W914" s="20">
        <f t="shared" si="1082"/>
        <v>0</v>
      </c>
      <c r="X914" s="20"/>
      <c r="Y914" s="20">
        <f t="shared" ref="Y914:Z914" si="1090">Y915</f>
        <v>580.91949999999997</v>
      </c>
      <c r="Z914" s="20">
        <f t="shared" si="1090"/>
        <v>580.91949999999997</v>
      </c>
      <c r="AA914" s="82"/>
    </row>
    <row r="915" spans="1:27" s="107" customFormat="1" ht="15.75" hidden="1" outlineLevel="7" x14ac:dyDescent="0.2">
      <c r="A915" s="46" t="s">
        <v>441</v>
      </c>
      <c r="B915" s="46" t="s">
        <v>314</v>
      </c>
      <c r="C915" s="46" t="s">
        <v>489</v>
      </c>
      <c r="D915" s="46" t="s">
        <v>33</v>
      </c>
      <c r="E915" s="50" t="s">
        <v>34</v>
      </c>
      <c r="F915" s="7">
        <v>2000.6</v>
      </c>
      <c r="G915" s="8"/>
      <c r="H915" s="7">
        <f t="shared" ref="H915" si="1091">SUM(F915:G915)</f>
        <v>2000.6</v>
      </c>
      <c r="I915" s="7">
        <v>-740.33799999999997</v>
      </c>
      <c r="J915" s="8"/>
      <c r="K915" s="8"/>
      <c r="L915" s="7">
        <f t="shared" ref="L915" si="1092">SUM(H915:K915)</f>
        <v>1260.2619999999999</v>
      </c>
      <c r="M915" s="8"/>
      <c r="N915" s="7">
        <f>SUM(L915:M915)</f>
        <v>1260.2619999999999</v>
      </c>
      <c r="O915" s="7">
        <v>1916.4</v>
      </c>
      <c r="P915" s="7"/>
      <c r="Q915" s="7">
        <f t="shared" ref="Q915" si="1093">SUM(O915:P915)</f>
        <v>1916.4</v>
      </c>
      <c r="R915" s="7">
        <v>-1412.82</v>
      </c>
      <c r="S915" s="7">
        <f t="shared" ref="S915" si="1094">SUM(Q915:R915)</f>
        <v>503.58000000000015</v>
      </c>
      <c r="T915" s="8"/>
      <c r="U915" s="7">
        <f>SUM(S915:T915)</f>
        <v>503.58000000000015</v>
      </c>
      <c r="V915" s="7"/>
      <c r="W915" s="7"/>
      <c r="X915" s="7"/>
      <c r="Y915" s="7">
        <v>580.91949999999997</v>
      </c>
      <c r="Z915" s="7">
        <f t="shared" ref="Z915" si="1095">SUM(X915:Y915)</f>
        <v>580.91949999999997</v>
      </c>
      <c r="AA915" s="82"/>
    </row>
    <row r="916" spans="1:27" s="107" customFormat="1" ht="15.75" outlineLevel="7" x14ac:dyDescent="0.2">
      <c r="A916" s="46"/>
      <c r="B916" s="46"/>
      <c r="C916" s="46"/>
      <c r="D916" s="46"/>
      <c r="E916" s="50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82"/>
    </row>
    <row r="917" spans="1:27" ht="31.5" x14ac:dyDescent="0.2">
      <c r="A917" s="5" t="s">
        <v>490</v>
      </c>
      <c r="B917" s="5"/>
      <c r="C917" s="5"/>
      <c r="D917" s="5"/>
      <c r="E917" s="23" t="s">
        <v>491</v>
      </c>
      <c r="F917" s="4">
        <f>F918+F925+F949+F956</f>
        <v>99030.399999999994</v>
      </c>
      <c r="G917" s="4">
        <f t="shared" ref="G917:N917" si="1096">G918+G925+G949+G956</f>
        <v>0</v>
      </c>
      <c r="H917" s="4">
        <f t="shared" si="1096"/>
        <v>99030.399999999994</v>
      </c>
      <c r="I917" s="4">
        <f t="shared" si="1096"/>
        <v>5735.3894700000001</v>
      </c>
      <c r="J917" s="4">
        <f t="shared" si="1096"/>
        <v>59.060769999999991</v>
      </c>
      <c r="K917" s="4">
        <f t="shared" si="1096"/>
        <v>0</v>
      </c>
      <c r="L917" s="4">
        <f t="shared" si="1096"/>
        <v>104824.85024</v>
      </c>
      <c r="M917" s="4">
        <f t="shared" si="1096"/>
        <v>-3854.9258699999996</v>
      </c>
      <c r="N917" s="4">
        <f t="shared" si="1096"/>
        <v>100969.92436999999</v>
      </c>
      <c r="O917" s="4">
        <f>O918+O925+O949+O956</f>
        <v>97136.049549999996</v>
      </c>
      <c r="P917" s="4">
        <f t="shared" ref="P917:U917" si="1097">P918+P925+P949+P956</f>
        <v>0</v>
      </c>
      <c r="Q917" s="4">
        <f t="shared" si="1097"/>
        <v>97136.049549999996</v>
      </c>
      <c r="R917" s="4">
        <f t="shared" si="1097"/>
        <v>2717.26316</v>
      </c>
      <c r="S917" s="4">
        <f t="shared" si="1097"/>
        <v>99853.312709999998</v>
      </c>
      <c r="T917" s="4">
        <f t="shared" si="1097"/>
        <v>143.01384999999999</v>
      </c>
      <c r="U917" s="4">
        <f t="shared" si="1097"/>
        <v>99996.326560000001</v>
      </c>
      <c r="V917" s="4">
        <f>V918+V925+V949+V956</f>
        <v>94429.799999999988</v>
      </c>
      <c r="W917" s="4">
        <f t="shared" ref="W917:Z917" si="1098">W918+W925+W949+W956</f>
        <v>0</v>
      </c>
      <c r="X917" s="4">
        <f t="shared" si="1098"/>
        <v>94429.799999999988</v>
      </c>
      <c r="Y917" s="4">
        <f t="shared" si="1098"/>
        <v>7095.4013599999998</v>
      </c>
      <c r="Z917" s="4">
        <f t="shared" si="1098"/>
        <v>101525.20135999999</v>
      </c>
      <c r="AA917" s="82"/>
    </row>
    <row r="918" spans="1:27" ht="15.75" hidden="1" x14ac:dyDescent="0.2">
      <c r="A918" s="5" t="s">
        <v>490</v>
      </c>
      <c r="B918" s="5" t="s">
        <v>558</v>
      </c>
      <c r="C918" s="5"/>
      <c r="D918" s="5"/>
      <c r="E918" s="14" t="s">
        <v>542</v>
      </c>
      <c r="F918" s="4">
        <f t="shared" ref="F918:Z923" si="1099">F919</f>
        <v>18.7</v>
      </c>
      <c r="G918" s="4">
        <f t="shared" si="1099"/>
        <v>0</v>
      </c>
      <c r="H918" s="4">
        <f t="shared" si="1099"/>
        <v>18.7</v>
      </c>
      <c r="I918" s="4">
        <f t="shared" si="1099"/>
        <v>0</v>
      </c>
      <c r="J918" s="4">
        <f t="shared" si="1099"/>
        <v>0</v>
      </c>
      <c r="K918" s="4">
        <f t="shared" si="1099"/>
        <v>0</v>
      </c>
      <c r="L918" s="4">
        <f t="shared" si="1099"/>
        <v>18.7</v>
      </c>
      <c r="M918" s="4">
        <f t="shared" si="1099"/>
        <v>0</v>
      </c>
      <c r="N918" s="4">
        <f t="shared" si="1099"/>
        <v>18.7</v>
      </c>
      <c r="O918" s="4">
        <f t="shared" si="1099"/>
        <v>18.7</v>
      </c>
      <c r="P918" s="4">
        <f t="shared" si="1099"/>
        <v>0</v>
      </c>
      <c r="Q918" s="4">
        <f t="shared" si="1099"/>
        <v>18.7</v>
      </c>
      <c r="R918" s="4">
        <f t="shared" si="1099"/>
        <v>0</v>
      </c>
      <c r="S918" s="4">
        <f t="shared" si="1099"/>
        <v>18.7</v>
      </c>
      <c r="T918" s="4">
        <f t="shared" si="1099"/>
        <v>0</v>
      </c>
      <c r="U918" s="4">
        <f t="shared" si="1099"/>
        <v>18.7</v>
      </c>
      <c r="V918" s="4">
        <f t="shared" si="1099"/>
        <v>18.7</v>
      </c>
      <c r="W918" s="4">
        <f t="shared" si="1099"/>
        <v>0</v>
      </c>
      <c r="X918" s="4">
        <f t="shared" si="1099"/>
        <v>18.7</v>
      </c>
      <c r="Y918" s="4">
        <f t="shared" si="1099"/>
        <v>0</v>
      </c>
      <c r="Z918" s="4">
        <f t="shared" si="1099"/>
        <v>18.7</v>
      </c>
      <c r="AA918" s="82"/>
    </row>
    <row r="919" spans="1:27" ht="15.75" hidden="1" outlineLevel="1" x14ac:dyDescent="0.2">
      <c r="A919" s="5" t="s">
        <v>490</v>
      </c>
      <c r="B919" s="5" t="s">
        <v>15</v>
      </c>
      <c r="C919" s="5"/>
      <c r="D919" s="5"/>
      <c r="E919" s="23" t="s">
        <v>16</v>
      </c>
      <c r="F919" s="4">
        <f t="shared" si="1099"/>
        <v>18.7</v>
      </c>
      <c r="G919" s="4">
        <f t="shared" si="1099"/>
        <v>0</v>
      </c>
      <c r="H919" s="4">
        <f t="shared" si="1099"/>
        <v>18.7</v>
      </c>
      <c r="I919" s="4">
        <f t="shared" si="1099"/>
        <v>0</v>
      </c>
      <c r="J919" s="4">
        <f t="shared" si="1099"/>
        <v>0</v>
      </c>
      <c r="K919" s="4">
        <f t="shared" si="1099"/>
        <v>0</v>
      </c>
      <c r="L919" s="4">
        <f t="shared" si="1099"/>
        <v>18.7</v>
      </c>
      <c r="M919" s="4">
        <f t="shared" si="1099"/>
        <v>0</v>
      </c>
      <c r="N919" s="4">
        <f t="shared" si="1099"/>
        <v>18.7</v>
      </c>
      <c r="O919" s="4">
        <f t="shared" si="1099"/>
        <v>18.7</v>
      </c>
      <c r="P919" s="4">
        <f t="shared" si="1099"/>
        <v>0</v>
      </c>
      <c r="Q919" s="4">
        <f t="shared" si="1099"/>
        <v>18.7</v>
      </c>
      <c r="R919" s="4">
        <f t="shared" si="1099"/>
        <v>0</v>
      </c>
      <c r="S919" s="4">
        <f t="shared" si="1099"/>
        <v>18.7</v>
      </c>
      <c r="T919" s="4">
        <f t="shared" si="1099"/>
        <v>0</v>
      </c>
      <c r="U919" s="4">
        <f t="shared" si="1099"/>
        <v>18.7</v>
      </c>
      <c r="V919" s="4">
        <f t="shared" si="1099"/>
        <v>18.7</v>
      </c>
      <c r="W919" s="4">
        <f t="shared" si="1099"/>
        <v>0</v>
      </c>
      <c r="X919" s="4">
        <f t="shared" si="1099"/>
        <v>18.7</v>
      </c>
      <c r="Y919" s="4">
        <f t="shared" si="1099"/>
        <v>0</v>
      </c>
      <c r="Z919" s="4">
        <f t="shared" si="1099"/>
        <v>18.7</v>
      </c>
      <c r="AA919" s="82"/>
    </row>
    <row r="920" spans="1:27" ht="31.5" hidden="1" outlineLevel="2" x14ac:dyDescent="0.2">
      <c r="A920" s="5" t="s">
        <v>490</v>
      </c>
      <c r="B920" s="5" t="s">
        <v>15</v>
      </c>
      <c r="C920" s="5" t="s">
        <v>52</v>
      </c>
      <c r="D920" s="5"/>
      <c r="E920" s="23" t="s">
        <v>53</v>
      </c>
      <c r="F920" s="4">
        <f t="shared" si="1099"/>
        <v>18.7</v>
      </c>
      <c r="G920" s="4">
        <f t="shared" si="1099"/>
        <v>0</v>
      </c>
      <c r="H920" s="4">
        <f t="shared" si="1099"/>
        <v>18.7</v>
      </c>
      <c r="I920" s="4">
        <f t="shared" si="1099"/>
        <v>0</v>
      </c>
      <c r="J920" s="4">
        <f t="shared" si="1099"/>
        <v>0</v>
      </c>
      <c r="K920" s="4">
        <f t="shared" si="1099"/>
        <v>0</v>
      </c>
      <c r="L920" s="4">
        <f t="shared" si="1099"/>
        <v>18.7</v>
      </c>
      <c r="M920" s="4">
        <f t="shared" si="1099"/>
        <v>0</v>
      </c>
      <c r="N920" s="4">
        <f t="shared" si="1099"/>
        <v>18.7</v>
      </c>
      <c r="O920" s="4">
        <f t="shared" si="1099"/>
        <v>18.7</v>
      </c>
      <c r="P920" s="4">
        <f t="shared" si="1099"/>
        <v>0</v>
      </c>
      <c r="Q920" s="4">
        <f t="shared" si="1099"/>
        <v>18.7</v>
      </c>
      <c r="R920" s="4">
        <f t="shared" si="1099"/>
        <v>0</v>
      </c>
      <c r="S920" s="4">
        <f t="shared" si="1099"/>
        <v>18.7</v>
      </c>
      <c r="T920" s="4">
        <f t="shared" si="1099"/>
        <v>0</v>
      </c>
      <c r="U920" s="4">
        <f t="shared" si="1099"/>
        <v>18.7</v>
      </c>
      <c r="V920" s="4">
        <f t="shared" si="1099"/>
        <v>18.7</v>
      </c>
      <c r="W920" s="4">
        <f t="shared" si="1099"/>
        <v>0</v>
      </c>
      <c r="X920" s="4">
        <f t="shared" si="1099"/>
        <v>18.7</v>
      </c>
      <c r="Y920" s="4">
        <f t="shared" si="1099"/>
        <v>0</v>
      </c>
      <c r="Z920" s="4">
        <f t="shared" si="1099"/>
        <v>18.7</v>
      </c>
      <c r="AA920" s="82"/>
    </row>
    <row r="921" spans="1:27" ht="31.5" hidden="1" outlineLevel="3" x14ac:dyDescent="0.2">
      <c r="A921" s="5" t="s">
        <v>490</v>
      </c>
      <c r="B921" s="5" t="s">
        <v>15</v>
      </c>
      <c r="C921" s="5" t="s">
        <v>98</v>
      </c>
      <c r="D921" s="5"/>
      <c r="E921" s="23" t="s">
        <v>99</v>
      </c>
      <c r="F921" s="4">
        <f t="shared" si="1099"/>
        <v>18.7</v>
      </c>
      <c r="G921" s="4">
        <f t="shared" si="1099"/>
        <v>0</v>
      </c>
      <c r="H921" s="4">
        <f t="shared" si="1099"/>
        <v>18.7</v>
      </c>
      <c r="I921" s="4">
        <f t="shared" si="1099"/>
        <v>0</v>
      </c>
      <c r="J921" s="4">
        <f t="shared" si="1099"/>
        <v>0</v>
      </c>
      <c r="K921" s="4">
        <f t="shared" si="1099"/>
        <v>0</v>
      </c>
      <c r="L921" s="4">
        <f t="shared" si="1099"/>
        <v>18.7</v>
      </c>
      <c r="M921" s="4">
        <f t="shared" si="1099"/>
        <v>0</v>
      </c>
      <c r="N921" s="4">
        <f t="shared" si="1099"/>
        <v>18.7</v>
      </c>
      <c r="O921" s="4">
        <f t="shared" si="1099"/>
        <v>18.7</v>
      </c>
      <c r="P921" s="4">
        <f t="shared" si="1099"/>
        <v>0</v>
      </c>
      <c r="Q921" s="4">
        <f t="shared" si="1099"/>
        <v>18.7</v>
      </c>
      <c r="R921" s="4">
        <f t="shared" si="1099"/>
        <v>0</v>
      </c>
      <c r="S921" s="4">
        <f t="shared" si="1099"/>
        <v>18.7</v>
      </c>
      <c r="T921" s="4">
        <f t="shared" si="1099"/>
        <v>0</v>
      </c>
      <c r="U921" s="4">
        <f t="shared" si="1099"/>
        <v>18.7</v>
      </c>
      <c r="V921" s="4">
        <f t="shared" si="1099"/>
        <v>18.7</v>
      </c>
      <c r="W921" s="4">
        <f t="shared" si="1099"/>
        <v>0</v>
      </c>
      <c r="X921" s="4">
        <f t="shared" si="1099"/>
        <v>18.7</v>
      </c>
      <c r="Y921" s="4">
        <f t="shared" si="1099"/>
        <v>0</v>
      </c>
      <c r="Z921" s="4">
        <f t="shared" si="1099"/>
        <v>18.7</v>
      </c>
      <c r="AA921" s="82"/>
    </row>
    <row r="922" spans="1:27" ht="47.25" hidden="1" outlineLevel="4" x14ac:dyDescent="0.2">
      <c r="A922" s="5" t="s">
        <v>490</v>
      </c>
      <c r="B922" s="5" t="s">
        <v>15</v>
      </c>
      <c r="C922" s="5" t="s">
        <v>100</v>
      </c>
      <c r="D922" s="5"/>
      <c r="E922" s="23" t="s">
        <v>101</v>
      </c>
      <c r="F922" s="4">
        <f t="shared" si="1099"/>
        <v>18.7</v>
      </c>
      <c r="G922" s="4">
        <f t="shared" si="1099"/>
        <v>0</v>
      </c>
      <c r="H922" s="4">
        <f t="shared" si="1099"/>
        <v>18.7</v>
      </c>
      <c r="I922" s="4">
        <f t="shared" si="1099"/>
        <v>0</v>
      </c>
      <c r="J922" s="4">
        <f t="shared" si="1099"/>
        <v>0</v>
      </c>
      <c r="K922" s="4">
        <f t="shared" si="1099"/>
        <v>0</v>
      </c>
      <c r="L922" s="4">
        <f t="shared" si="1099"/>
        <v>18.7</v>
      </c>
      <c r="M922" s="4">
        <f t="shared" si="1099"/>
        <v>0</v>
      </c>
      <c r="N922" s="4">
        <f t="shared" si="1099"/>
        <v>18.7</v>
      </c>
      <c r="O922" s="4">
        <f t="shared" si="1099"/>
        <v>18.7</v>
      </c>
      <c r="P922" s="4">
        <f t="shared" si="1099"/>
        <v>0</v>
      </c>
      <c r="Q922" s="4">
        <f t="shared" si="1099"/>
        <v>18.7</v>
      </c>
      <c r="R922" s="4">
        <f t="shared" si="1099"/>
        <v>0</v>
      </c>
      <c r="S922" s="4">
        <f t="shared" si="1099"/>
        <v>18.7</v>
      </c>
      <c r="T922" s="4">
        <f t="shared" si="1099"/>
        <v>0</v>
      </c>
      <c r="U922" s="4">
        <f t="shared" si="1099"/>
        <v>18.7</v>
      </c>
      <c r="V922" s="4">
        <f t="shared" si="1099"/>
        <v>18.7</v>
      </c>
      <c r="W922" s="4">
        <f t="shared" si="1099"/>
        <v>0</v>
      </c>
      <c r="X922" s="4">
        <f t="shared" si="1099"/>
        <v>18.7</v>
      </c>
      <c r="Y922" s="4">
        <f t="shared" si="1099"/>
        <v>0</v>
      </c>
      <c r="Z922" s="4">
        <f t="shared" si="1099"/>
        <v>18.7</v>
      </c>
      <c r="AA922" s="82"/>
    </row>
    <row r="923" spans="1:27" ht="15.75" hidden="1" outlineLevel="5" x14ac:dyDescent="0.2">
      <c r="A923" s="5" t="s">
        <v>490</v>
      </c>
      <c r="B923" s="5" t="s">
        <v>15</v>
      </c>
      <c r="C923" s="5" t="s">
        <v>102</v>
      </c>
      <c r="D923" s="5"/>
      <c r="E923" s="23" t="s">
        <v>103</v>
      </c>
      <c r="F923" s="4">
        <f t="shared" si="1099"/>
        <v>18.7</v>
      </c>
      <c r="G923" s="4">
        <f t="shared" si="1099"/>
        <v>0</v>
      </c>
      <c r="H923" s="4">
        <f t="shared" si="1099"/>
        <v>18.7</v>
      </c>
      <c r="I923" s="4">
        <f t="shared" si="1099"/>
        <v>0</v>
      </c>
      <c r="J923" s="4">
        <f t="shared" si="1099"/>
        <v>0</v>
      </c>
      <c r="K923" s="4">
        <f t="shared" si="1099"/>
        <v>0</v>
      </c>
      <c r="L923" s="4">
        <f t="shared" si="1099"/>
        <v>18.7</v>
      </c>
      <c r="M923" s="4">
        <f t="shared" si="1099"/>
        <v>0</v>
      </c>
      <c r="N923" s="4">
        <f t="shared" si="1099"/>
        <v>18.7</v>
      </c>
      <c r="O923" s="4">
        <f t="shared" si="1099"/>
        <v>18.7</v>
      </c>
      <c r="P923" s="4">
        <f t="shared" si="1099"/>
        <v>0</v>
      </c>
      <c r="Q923" s="4">
        <f t="shared" si="1099"/>
        <v>18.7</v>
      </c>
      <c r="R923" s="4">
        <f t="shared" si="1099"/>
        <v>0</v>
      </c>
      <c r="S923" s="4">
        <f t="shared" si="1099"/>
        <v>18.7</v>
      </c>
      <c r="T923" s="4">
        <f t="shared" si="1099"/>
        <v>0</v>
      </c>
      <c r="U923" s="4">
        <f t="shared" si="1099"/>
        <v>18.7</v>
      </c>
      <c r="V923" s="4">
        <f t="shared" si="1099"/>
        <v>18.7</v>
      </c>
      <c r="W923" s="4">
        <f t="shared" si="1099"/>
        <v>0</v>
      </c>
      <c r="X923" s="4">
        <f t="shared" si="1099"/>
        <v>18.7</v>
      </c>
      <c r="Y923" s="4">
        <f t="shared" si="1099"/>
        <v>0</v>
      </c>
      <c r="Z923" s="4">
        <f t="shared" si="1099"/>
        <v>18.7</v>
      </c>
      <c r="AA923" s="82"/>
    </row>
    <row r="924" spans="1:27" ht="31.5" hidden="1" outlineLevel="7" x14ac:dyDescent="0.2">
      <c r="A924" s="13" t="s">
        <v>490</v>
      </c>
      <c r="B924" s="13" t="s">
        <v>15</v>
      </c>
      <c r="C924" s="13" t="s">
        <v>102</v>
      </c>
      <c r="D924" s="13" t="s">
        <v>11</v>
      </c>
      <c r="E924" s="18" t="s">
        <v>12</v>
      </c>
      <c r="F924" s="8">
        <v>18.7</v>
      </c>
      <c r="G924" s="8"/>
      <c r="H924" s="8">
        <f t="shared" ref="H924" si="1100">SUM(F924:G924)</f>
        <v>18.7</v>
      </c>
      <c r="I924" s="8"/>
      <c r="J924" s="8"/>
      <c r="K924" s="8"/>
      <c r="L924" s="8">
        <f t="shared" ref="L924" si="1101">SUM(H924:K924)</f>
        <v>18.7</v>
      </c>
      <c r="M924" s="8"/>
      <c r="N924" s="8">
        <f>SUM(L924:M924)</f>
        <v>18.7</v>
      </c>
      <c r="O924" s="8">
        <v>18.7</v>
      </c>
      <c r="P924" s="8"/>
      <c r="Q924" s="8">
        <f t="shared" ref="Q924" si="1102">SUM(O924:P924)</f>
        <v>18.7</v>
      </c>
      <c r="R924" s="8"/>
      <c r="S924" s="8">
        <f t="shared" ref="S924" si="1103">SUM(Q924:R924)</f>
        <v>18.7</v>
      </c>
      <c r="T924" s="8"/>
      <c r="U924" s="8">
        <f>SUM(S924:T924)</f>
        <v>18.7</v>
      </c>
      <c r="V924" s="8">
        <v>18.7</v>
      </c>
      <c r="W924" s="8"/>
      <c r="X924" s="8">
        <f t="shared" ref="X924" si="1104">SUM(V924:W924)</f>
        <v>18.7</v>
      </c>
      <c r="Y924" s="8"/>
      <c r="Z924" s="8">
        <f t="shared" ref="Z924" si="1105">SUM(X924:Y924)</f>
        <v>18.7</v>
      </c>
      <c r="AA924" s="82"/>
    </row>
    <row r="925" spans="1:27" ht="15.75" hidden="1" outlineLevel="7" x14ac:dyDescent="0.2">
      <c r="A925" s="5" t="s">
        <v>490</v>
      </c>
      <c r="B925" s="5" t="s">
        <v>559</v>
      </c>
      <c r="C925" s="13"/>
      <c r="D925" s="13"/>
      <c r="E925" s="14" t="s">
        <v>543</v>
      </c>
      <c r="F925" s="4">
        <f>F926+F932+F943</f>
        <v>38012.5</v>
      </c>
      <c r="G925" s="4">
        <f t="shared" ref="G925:Z925" si="1106">G926+G932+G943</f>
        <v>0</v>
      </c>
      <c r="H925" s="4">
        <f t="shared" si="1106"/>
        <v>38012.5</v>
      </c>
      <c r="I925" s="4">
        <f t="shared" si="1106"/>
        <v>0</v>
      </c>
      <c r="J925" s="4">
        <f t="shared" si="1106"/>
        <v>0</v>
      </c>
      <c r="K925" s="4">
        <f t="shared" si="1106"/>
        <v>29.5</v>
      </c>
      <c r="L925" s="4">
        <f t="shared" si="1106"/>
        <v>38042</v>
      </c>
      <c r="M925" s="4">
        <f t="shared" si="1106"/>
        <v>0</v>
      </c>
      <c r="N925" s="4">
        <f t="shared" si="1106"/>
        <v>38042</v>
      </c>
      <c r="O925" s="4">
        <f t="shared" si="1106"/>
        <v>37187.800000000003</v>
      </c>
      <c r="P925" s="4">
        <f t="shared" si="1106"/>
        <v>0</v>
      </c>
      <c r="Q925" s="4">
        <f t="shared" si="1106"/>
        <v>37187.800000000003</v>
      </c>
      <c r="R925" s="4">
        <f t="shared" si="1106"/>
        <v>0</v>
      </c>
      <c r="S925" s="4">
        <f t="shared" si="1106"/>
        <v>37187.800000000003</v>
      </c>
      <c r="T925" s="4">
        <f t="shared" si="1106"/>
        <v>0</v>
      </c>
      <c r="U925" s="4">
        <f t="shared" si="1106"/>
        <v>37187.800000000003</v>
      </c>
      <c r="V925" s="4">
        <f t="shared" si="1106"/>
        <v>37187.800000000003</v>
      </c>
      <c r="W925" s="4">
        <f t="shared" si="1106"/>
        <v>0</v>
      </c>
      <c r="X925" s="4">
        <f t="shared" si="1106"/>
        <v>37187.800000000003</v>
      </c>
      <c r="Y925" s="4">
        <f t="shared" si="1106"/>
        <v>0</v>
      </c>
      <c r="Z925" s="4">
        <f t="shared" si="1106"/>
        <v>37187.800000000003</v>
      </c>
      <c r="AA925" s="82"/>
    </row>
    <row r="926" spans="1:27" ht="15.75" hidden="1" outlineLevel="1" x14ac:dyDescent="0.2">
      <c r="A926" s="5" t="s">
        <v>490</v>
      </c>
      <c r="B926" s="5" t="s">
        <v>414</v>
      </c>
      <c r="C926" s="5"/>
      <c r="D926" s="5"/>
      <c r="E926" s="23" t="s">
        <v>415</v>
      </c>
      <c r="F926" s="4">
        <f>F927</f>
        <v>37449.800000000003</v>
      </c>
      <c r="G926" s="4">
        <f t="shared" ref="G926:V930" si="1107">G927</f>
        <v>0</v>
      </c>
      <c r="H926" s="4">
        <f t="shared" si="1107"/>
        <v>37449.800000000003</v>
      </c>
      <c r="I926" s="4">
        <f t="shared" si="1107"/>
        <v>0</v>
      </c>
      <c r="J926" s="4">
        <f t="shared" si="1107"/>
        <v>0</v>
      </c>
      <c r="K926" s="4">
        <f t="shared" si="1107"/>
        <v>29.5</v>
      </c>
      <c r="L926" s="4">
        <f t="shared" si="1107"/>
        <v>37479.300000000003</v>
      </c>
      <c r="M926" s="4">
        <f t="shared" si="1107"/>
        <v>0</v>
      </c>
      <c r="N926" s="4">
        <f t="shared" si="1107"/>
        <v>37479.300000000003</v>
      </c>
      <c r="O926" s="4">
        <f t="shared" si="1107"/>
        <v>36702.800000000003</v>
      </c>
      <c r="P926" s="4">
        <f t="shared" si="1107"/>
        <v>0</v>
      </c>
      <c r="Q926" s="4">
        <f t="shared" si="1107"/>
        <v>36702.800000000003</v>
      </c>
      <c r="R926" s="4">
        <f t="shared" si="1107"/>
        <v>0</v>
      </c>
      <c r="S926" s="4">
        <f t="shared" si="1107"/>
        <v>36702.800000000003</v>
      </c>
      <c r="T926" s="4">
        <f t="shared" si="1107"/>
        <v>0</v>
      </c>
      <c r="U926" s="4">
        <f t="shared" si="1107"/>
        <v>36702.800000000003</v>
      </c>
      <c r="V926" s="4">
        <f t="shared" si="1107"/>
        <v>36702.800000000003</v>
      </c>
      <c r="W926" s="4">
        <f t="shared" ref="W926:Z930" si="1108">W927</f>
        <v>0</v>
      </c>
      <c r="X926" s="4">
        <f t="shared" si="1108"/>
        <v>36702.800000000003</v>
      </c>
      <c r="Y926" s="4">
        <f t="shared" si="1108"/>
        <v>0</v>
      </c>
      <c r="Z926" s="4">
        <f t="shared" si="1108"/>
        <v>36702.800000000003</v>
      </c>
      <c r="AA926" s="82"/>
    </row>
    <row r="927" spans="1:27" ht="31.5" hidden="1" outlineLevel="2" x14ac:dyDescent="0.2">
      <c r="A927" s="5" t="s">
        <v>490</v>
      </c>
      <c r="B927" s="5" t="s">
        <v>414</v>
      </c>
      <c r="C927" s="5" t="s">
        <v>346</v>
      </c>
      <c r="D927" s="5"/>
      <c r="E927" s="23" t="s">
        <v>347</v>
      </c>
      <c r="F927" s="4">
        <f>F928</f>
        <v>37449.800000000003</v>
      </c>
      <c r="G927" s="4">
        <f t="shared" si="1107"/>
        <v>0</v>
      </c>
      <c r="H927" s="4">
        <f t="shared" si="1107"/>
        <v>37449.800000000003</v>
      </c>
      <c r="I927" s="4">
        <f t="shared" si="1107"/>
        <v>0</v>
      </c>
      <c r="J927" s="4">
        <f t="shared" si="1107"/>
        <v>0</v>
      </c>
      <c r="K927" s="4">
        <f t="shared" si="1107"/>
        <v>29.5</v>
      </c>
      <c r="L927" s="4">
        <f t="shared" si="1107"/>
        <v>37479.300000000003</v>
      </c>
      <c r="M927" s="4">
        <f t="shared" si="1107"/>
        <v>0</v>
      </c>
      <c r="N927" s="4">
        <f t="shared" si="1107"/>
        <v>37479.300000000003</v>
      </c>
      <c r="O927" s="4">
        <f t="shared" si="1107"/>
        <v>36702.800000000003</v>
      </c>
      <c r="P927" s="4">
        <f t="shared" si="1107"/>
        <v>0</v>
      </c>
      <c r="Q927" s="4">
        <f t="shared" si="1107"/>
        <v>36702.800000000003</v>
      </c>
      <c r="R927" s="4">
        <f t="shared" si="1107"/>
        <v>0</v>
      </c>
      <c r="S927" s="4">
        <f t="shared" si="1107"/>
        <v>36702.800000000003</v>
      </c>
      <c r="T927" s="4">
        <f t="shared" si="1107"/>
        <v>0</v>
      </c>
      <c r="U927" s="4">
        <f t="shared" si="1107"/>
        <v>36702.800000000003</v>
      </c>
      <c r="V927" s="4">
        <f t="shared" si="1107"/>
        <v>36702.800000000003</v>
      </c>
      <c r="W927" s="4">
        <f t="shared" si="1108"/>
        <v>0</v>
      </c>
      <c r="X927" s="4">
        <f t="shared" si="1108"/>
        <v>36702.800000000003</v>
      </c>
      <c r="Y927" s="4">
        <f t="shared" si="1108"/>
        <v>0</v>
      </c>
      <c r="Z927" s="4">
        <f t="shared" si="1108"/>
        <v>36702.800000000003</v>
      </c>
      <c r="AA927" s="82"/>
    </row>
    <row r="928" spans="1:27" ht="31.5" hidden="1" outlineLevel="3" x14ac:dyDescent="0.2">
      <c r="A928" s="5" t="s">
        <v>490</v>
      </c>
      <c r="B928" s="5" t="s">
        <v>414</v>
      </c>
      <c r="C928" s="5" t="s">
        <v>492</v>
      </c>
      <c r="D928" s="5"/>
      <c r="E928" s="23" t="s">
        <v>493</v>
      </c>
      <c r="F928" s="4">
        <f>F929</f>
        <v>37449.800000000003</v>
      </c>
      <c r="G928" s="4">
        <f t="shared" si="1107"/>
        <v>0</v>
      </c>
      <c r="H928" s="4">
        <f t="shared" si="1107"/>
        <v>37449.800000000003</v>
      </c>
      <c r="I928" s="4">
        <f t="shared" si="1107"/>
        <v>0</v>
      </c>
      <c r="J928" s="4">
        <f t="shared" si="1107"/>
        <v>0</v>
      </c>
      <c r="K928" s="4">
        <f t="shared" si="1107"/>
        <v>29.5</v>
      </c>
      <c r="L928" s="4">
        <f t="shared" si="1107"/>
        <v>37479.300000000003</v>
      </c>
      <c r="M928" s="4">
        <f t="shared" si="1107"/>
        <v>0</v>
      </c>
      <c r="N928" s="4">
        <f t="shared" si="1107"/>
        <v>37479.300000000003</v>
      </c>
      <c r="O928" s="4">
        <f t="shared" si="1107"/>
        <v>36702.800000000003</v>
      </c>
      <c r="P928" s="4">
        <f t="shared" si="1107"/>
        <v>0</v>
      </c>
      <c r="Q928" s="4">
        <f t="shared" si="1107"/>
        <v>36702.800000000003</v>
      </c>
      <c r="R928" s="4">
        <f t="shared" si="1107"/>
        <v>0</v>
      </c>
      <c r="S928" s="4">
        <f t="shared" si="1107"/>
        <v>36702.800000000003</v>
      </c>
      <c r="T928" s="4">
        <f t="shared" si="1107"/>
        <v>0</v>
      </c>
      <c r="U928" s="4">
        <f t="shared" si="1107"/>
        <v>36702.800000000003</v>
      </c>
      <c r="V928" s="4">
        <f t="shared" si="1107"/>
        <v>36702.800000000003</v>
      </c>
      <c r="W928" s="4">
        <f t="shared" si="1108"/>
        <v>0</v>
      </c>
      <c r="X928" s="4">
        <f t="shared" si="1108"/>
        <v>36702.800000000003</v>
      </c>
      <c r="Y928" s="4">
        <f t="shared" si="1108"/>
        <v>0</v>
      </c>
      <c r="Z928" s="4">
        <f t="shared" si="1108"/>
        <v>36702.800000000003</v>
      </c>
      <c r="AA928" s="82"/>
    </row>
    <row r="929" spans="1:27" ht="31.5" hidden="1" outlineLevel="4" x14ac:dyDescent="0.2">
      <c r="A929" s="5" t="s">
        <v>490</v>
      </c>
      <c r="B929" s="5" t="s">
        <v>414</v>
      </c>
      <c r="C929" s="5" t="s">
        <v>494</v>
      </c>
      <c r="D929" s="5"/>
      <c r="E929" s="23" t="s">
        <v>57</v>
      </c>
      <c r="F929" s="4">
        <f>F930</f>
        <v>37449.800000000003</v>
      </c>
      <c r="G929" s="4">
        <f t="shared" si="1107"/>
        <v>0</v>
      </c>
      <c r="H929" s="4">
        <f t="shared" si="1107"/>
        <v>37449.800000000003</v>
      </c>
      <c r="I929" s="4">
        <f t="shared" si="1107"/>
        <v>0</v>
      </c>
      <c r="J929" s="4">
        <f t="shared" si="1107"/>
        <v>0</v>
      </c>
      <c r="K929" s="4">
        <f t="shared" si="1107"/>
        <v>29.5</v>
      </c>
      <c r="L929" s="4">
        <f t="shared" si="1107"/>
        <v>37479.300000000003</v>
      </c>
      <c r="M929" s="4">
        <f t="shared" si="1107"/>
        <v>0</v>
      </c>
      <c r="N929" s="4">
        <f t="shared" si="1107"/>
        <v>37479.300000000003</v>
      </c>
      <c r="O929" s="4">
        <f t="shared" si="1107"/>
        <v>36702.800000000003</v>
      </c>
      <c r="P929" s="4">
        <f t="shared" si="1107"/>
        <v>0</v>
      </c>
      <c r="Q929" s="4">
        <f t="shared" si="1107"/>
        <v>36702.800000000003</v>
      </c>
      <c r="R929" s="4">
        <f t="shared" si="1107"/>
        <v>0</v>
      </c>
      <c r="S929" s="4">
        <f t="shared" si="1107"/>
        <v>36702.800000000003</v>
      </c>
      <c r="T929" s="4">
        <f t="shared" si="1107"/>
        <v>0</v>
      </c>
      <c r="U929" s="4">
        <f t="shared" si="1107"/>
        <v>36702.800000000003</v>
      </c>
      <c r="V929" s="4">
        <f t="shared" si="1107"/>
        <v>36702.800000000003</v>
      </c>
      <c r="W929" s="4">
        <f t="shared" si="1108"/>
        <v>0</v>
      </c>
      <c r="X929" s="4">
        <f t="shared" si="1108"/>
        <v>36702.800000000003</v>
      </c>
      <c r="Y929" s="4">
        <f t="shared" si="1108"/>
        <v>0</v>
      </c>
      <c r="Z929" s="4">
        <f t="shared" si="1108"/>
        <v>36702.800000000003</v>
      </c>
      <c r="AA929" s="82"/>
    </row>
    <row r="930" spans="1:27" ht="15.75" hidden="1" outlineLevel="5" x14ac:dyDescent="0.2">
      <c r="A930" s="5" t="s">
        <v>490</v>
      </c>
      <c r="B930" s="5" t="s">
        <v>414</v>
      </c>
      <c r="C930" s="5" t="s">
        <v>495</v>
      </c>
      <c r="D930" s="5"/>
      <c r="E930" s="23" t="s">
        <v>417</v>
      </c>
      <c r="F930" s="4">
        <f>F931</f>
        <v>37449.800000000003</v>
      </c>
      <c r="G930" s="4">
        <f t="shared" si="1107"/>
        <v>0</v>
      </c>
      <c r="H930" s="4">
        <f t="shared" si="1107"/>
        <v>37449.800000000003</v>
      </c>
      <c r="I930" s="4">
        <f t="shared" si="1107"/>
        <v>0</v>
      </c>
      <c r="J930" s="4">
        <f t="shared" si="1107"/>
        <v>0</v>
      </c>
      <c r="K930" s="4">
        <f t="shared" si="1107"/>
        <v>29.5</v>
      </c>
      <c r="L930" s="4">
        <f t="shared" si="1107"/>
        <v>37479.300000000003</v>
      </c>
      <c r="M930" s="4">
        <f t="shared" si="1107"/>
        <v>0</v>
      </c>
      <c r="N930" s="4">
        <f t="shared" si="1107"/>
        <v>37479.300000000003</v>
      </c>
      <c r="O930" s="4">
        <f t="shared" si="1107"/>
        <v>36702.800000000003</v>
      </c>
      <c r="P930" s="4">
        <f t="shared" si="1107"/>
        <v>0</v>
      </c>
      <c r="Q930" s="4">
        <f t="shared" si="1107"/>
        <v>36702.800000000003</v>
      </c>
      <c r="R930" s="4">
        <f t="shared" si="1107"/>
        <v>0</v>
      </c>
      <c r="S930" s="4">
        <f t="shared" si="1107"/>
        <v>36702.800000000003</v>
      </c>
      <c r="T930" s="4">
        <f t="shared" si="1107"/>
        <v>0</v>
      </c>
      <c r="U930" s="4">
        <f t="shared" si="1107"/>
        <v>36702.800000000003</v>
      </c>
      <c r="V930" s="4">
        <f t="shared" si="1107"/>
        <v>36702.800000000003</v>
      </c>
      <c r="W930" s="4">
        <f t="shared" si="1108"/>
        <v>0</v>
      </c>
      <c r="X930" s="4">
        <f t="shared" si="1108"/>
        <v>36702.800000000003</v>
      </c>
      <c r="Y930" s="4">
        <f t="shared" si="1108"/>
        <v>0</v>
      </c>
      <c r="Z930" s="4">
        <f t="shared" si="1108"/>
        <v>36702.800000000003</v>
      </c>
      <c r="AA930" s="82"/>
    </row>
    <row r="931" spans="1:27" ht="31.5" hidden="1" outlineLevel="7" x14ac:dyDescent="0.2">
      <c r="A931" s="13" t="s">
        <v>490</v>
      </c>
      <c r="B931" s="13" t="s">
        <v>414</v>
      </c>
      <c r="C931" s="13" t="s">
        <v>495</v>
      </c>
      <c r="D931" s="13" t="s">
        <v>92</v>
      </c>
      <c r="E931" s="18" t="s">
        <v>93</v>
      </c>
      <c r="F931" s="8">
        <f>14807+22642.8</f>
        <v>37449.800000000003</v>
      </c>
      <c r="G931" s="8"/>
      <c r="H931" s="8">
        <f t="shared" ref="H931" si="1109">SUM(F931:G931)</f>
        <v>37449.800000000003</v>
      </c>
      <c r="I931" s="8"/>
      <c r="J931" s="8"/>
      <c r="K931" s="8">
        <v>29.5</v>
      </c>
      <c r="L931" s="8">
        <f t="shared" ref="L931" si="1110">SUM(H931:K931)</f>
        <v>37479.300000000003</v>
      </c>
      <c r="M931" s="8"/>
      <c r="N931" s="8">
        <f>SUM(L931:M931)</f>
        <v>37479.300000000003</v>
      </c>
      <c r="O931" s="8">
        <f>14060+22642.8</f>
        <v>36702.800000000003</v>
      </c>
      <c r="P931" s="8"/>
      <c r="Q931" s="8">
        <f t="shared" ref="Q931" si="1111">SUM(O931:P931)</f>
        <v>36702.800000000003</v>
      </c>
      <c r="R931" s="8"/>
      <c r="S931" s="8">
        <f t="shared" ref="S931" si="1112">SUM(Q931:R931)</f>
        <v>36702.800000000003</v>
      </c>
      <c r="T931" s="8"/>
      <c r="U931" s="8">
        <f>SUM(S931:T931)</f>
        <v>36702.800000000003</v>
      </c>
      <c r="V931" s="8">
        <f>14060+22642.8</f>
        <v>36702.800000000003</v>
      </c>
      <c r="W931" s="8"/>
      <c r="X931" s="8">
        <f t="shared" ref="X931" si="1113">SUM(V931:W931)</f>
        <v>36702.800000000003</v>
      </c>
      <c r="Y931" s="8"/>
      <c r="Z931" s="8">
        <f t="shared" ref="Z931" si="1114">SUM(X931:Y931)</f>
        <v>36702.800000000003</v>
      </c>
      <c r="AA931" s="82"/>
    </row>
    <row r="932" spans="1:27" ht="31.5" hidden="1" outlineLevel="1" x14ac:dyDescent="0.2">
      <c r="A932" s="5" t="s">
        <v>490</v>
      </c>
      <c r="B932" s="5" t="s">
        <v>21</v>
      </c>
      <c r="C932" s="5"/>
      <c r="D932" s="5"/>
      <c r="E932" s="23" t="s">
        <v>22</v>
      </c>
      <c r="F932" s="4">
        <f>F933+F938</f>
        <v>24.5</v>
      </c>
      <c r="G932" s="4">
        <f t="shared" ref="G932:W932" si="1115">G933+G938</f>
        <v>0</v>
      </c>
      <c r="H932" s="4">
        <f t="shared" si="1115"/>
        <v>24.5</v>
      </c>
      <c r="I932" s="4">
        <f t="shared" si="1115"/>
        <v>0</v>
      </c>
      <c r="J932" s="4">
        <f t="shared" si="1115"/>
        <v>0</v>
      </c>
      <c r="K932" s="4">
        <f t="shared" si="1115"/>
        <v>0</v>
      </c>
      <c r="L932" s="4">
        <f t="shared" si="1115"/>
        <v>24.5</v>
      </c>
      <c r="M932" s="4">
        <f t="shared" si="1115"/>
        <v>0</v>
      </c>
      <c r="N932" s="4">
        <f t="shared" si="1115"/>
        <v>24.5</v>
      </c>
      <c r="O932" s="4">
        <f t="shared" si="1115"/>
        <v>0</v>
      </c>
      <c r="P932" s="4">
        <f t="shared" si="1115"/>
        <v>0</v>
      </c>
      <c r="Q932" s="4"/>
      <c r="R932" s="4">
        <f t="shared" ref="R932:U932" si="1116">R933+R938</f>
        <v>0</v>
      </c>
      <c r="S932" s="4">
        <f t="shared" si="1116"/>
        <v>0</v>
      </c>
      <c r="T932" s="4">
        <f t="shared" si="1116"/>
        <v>0</v>
      </c>
      <c r="U932" s="4">
        <f t="shared" si="1116"/>
        <v>0</v>
      </c>
      <c r="V932" s="4">
        <f t="shared" si="1115"/>
        <v>0</v>
      </c>
      <c r="W932" s="4">
        <f t="shared" si="1115"/>
        <v>0</v>
      </c>
      <c r="X932" s="4"/>
      <c r="Y932" s="4">
        <f t="shared" ref="Y932:Z932" si="1117">Y933+Y938</f>
        <v>0</v>
      </c>
      <c r="Z932" s="4">
        <f t="shared" si="1117"/>
        <v>0</v>
      </c>
      <c r="AA932" s="82"/>
    </row>
    <row r="933" spans="1:27" ht="31.5" hidden="1" outlineLevel="2" x14ac:dyDescent="0.2">
      <c r="A933" s="5" t="s">
        <v>490</v>
      </c>
      <c r="B933" s="5" t="s">
        <v>21</v>
      </c>
      <c r="C933" s="5" t="s">
        <v>346</v>
      </c>
      <c r="D933" s="5"/>
      <c r="E933" s="23" t="s">
        <v>347</v>
      </c>
      <c r="F933" s="4">
        <f>F934</f>
        <v>4.5</v>
      </c>
      <c r="G933" s="4">
        <f t="shared" ref="G933:P936" si="1118">G934</f>
        <v>0</v>
      </c>
      <c r="H933" s="4">
        <f t="shared" si="1118"/>
        <v>4.5</v>
      </c>
      <c r="I933" s="4">
        <f t="shared" si="1118"/>
        <v>0</v>
      </c>
      <c r="J933" s="4">
        <f t="shared" si="1118"/>
        <v>0</v>
      </c>
      <c r="K933" s="4">
        <f t="shared" si="1118"/>
        <v>0</v>
      </c>
      <c r="L933" s="4">
        <f t="shared" si="1118"/>
        <v>4.5</v>
      </c>
      <c r="M933" s="4">
        <f t="shared" si="1118"/>
        <v>0</v>
      </c>
      <c r="N933" s="4">
        <f t="shared" si="1118"/>
        <v>4.5</v>
      </c>
      <c r="O933" s="4">
        <f t="shared" si="1118"/>
        <v>0</v>
      </c>
      <c r="P933" s="4">
        <f t="shared" si="1118"/>
        <v>0</v>
      </c>
      <c r="Q933" s="4"/>
      <c r="R933" s="4">
        <f t="shared" ref="R933:W936" si="1119">R934</f>
        <v>0</v>
      </c>
      <c r="S933" s="4">
        <f t="shared" si="1119"/>
        <v>0</v>
      </c>
      <c r="T933" s="4">
        <f t="shared" si="1119"/>
        <v>0</v>
      </c>
      <c r="U933" s="4">
        <f t="shared" si="1119"/>
        <v>0</v>
      </c>
      <c r="V933" s="4">
        <f t="shared" si="1119"/>
        <v>0</v>
      </c>
      <c r="W933" s="4">
        <f t="shared" si="1119"/>
        <v>0</v>
      </c>
      <c r="X933" s="4"/>
      <c r="Y933" s="4">
        <f t="shared" ref="Y933:Z936" si="1120">Y934</f>
        <v>0</v>
      </c>
      <c r="Z933" s="4">
        <f t="shared" si="1120"/>
        <v>0</v>
      </c>
      <c r="AA933" s="82"/>
    </row>
    <row r="934" spans="1:27" ht="31.5" hidden="1" outlineLevel="3" x14ac:dyDescent="0.2">
      <c r="A934" s="5" t="s">
        <v>490</v>
      </c>
      <c r="B934" s="5" t="s">
        <v>21</v>
      </c>
      <c r="C934" s="5" t="s">
        <v>492</v>
      </c>
      <c r="D934" s="5"/>
      <c r="E934" s="23" t="s">
        <v>493</v>
      </c>
      <c r="F934" s="4">
        <f>F935</f>
        <v>4.5</v>
      </c>
      <c r="G934" s="4">
        <f t="shared" si="1118"/>
        <v>0</v>
      </c>
      <c r="H934" s="4">
        <f t="shared" si="1118"/>
        <v>4.5</v>
      </c>
      <c r="I934" s="4">
        <f t="shared" si="1118"/>
        <v>0</v>
      </c>
      <c r="J934" s="4">
        <f t="shared" si="1118"/>
        <v>0</v>
      </c>
      <c r="K934" s="4">
        <f t="shared" si="1118"/>
        <v>0</v>
      </c>
      <c r="L934" s="4">
        <f t="shared" si="1118"/>
        <v>4.5</v>
      </c>
      <c r="M934" s="4">
        <f t="shared" si="1118"/>
        <v>0</v>
      </c>
      <c r="N934" s="4">
        <f t="shared" si="1118"/>
        <v>4.5</v>
      </c>
      <c r="O934" s="4">
        <f t="shared" si="1118"/>
        <v>0</v>
      </c>
      <c r="P934" s="4">
        <f t="shared" si="1118"/>
        <v>0</v>
      </c>
      <c r="Q934" s="4"/>
      <c r="R934" s="4">
        <f t="shared" si="1119"/>
        <v>0</v>
      </c>
      <c r="S934" s="4">
        <f t="shared" si="1119"/>
        <v>0</v>
      </c>
      <c r="T934" s="4">
        <f t="shared" si="1119"/>
        <v>0</v>
      </c>
      <c r="U934" s="4">
        <f t="shared" si="1119"/>
        <v>0</v>
      </c>
      <c r="V934" s="4">
        <f t="shared" si="1119"/>
        <v>0</v>
      </c>
      <c r="W934" s="4">
        <f t="shared" si="1119"/>
        <v>0</v>
      </c>
      <c r="X934" s="4"/>
      <c r="Y934" s="4">
        <f t="shared" si="1120"/>
        <v>0</v>
      </c>
      <c r="Z934" s="4">
        <f t="shared" si="1120"/>
        <v>0</v>
      </c>
      <c r="AA934" s="82"/>
    </row>
    <row r="935" spans="1:27" ht="31.5" hidden="1" outlineLevel="4" x14ac:dyDescent="0.2">
      <c r="A935" s="5" t="s">
        <v>490</v>
      </c>
      <c r="B935" s="5" t="s">
        <v>21</v>
      </c>
      <c r="C935" s="5" t="s">
        <v>494</v>
      </c>
      <c r="D935" s="5"/>
      <c r="E935" s="23" t="s">
        <v>57</v>
      </c>
      <c r="F935" s="4">
        <f>F936</f>
        <v>4.5</v>
      </c>
      <c r="G935" s="4">
        <f t="shared" si="1118"/>
        <v>0</v>
      </c>
      <c r="H935" s="4">
        <f t="shared" si="1118"/>
        <v>4.5</v>
      </c>
      <c r="I935" s="4">
        <f t="shared" si="1118"/>
        <v>0</v>
      </c>
      <c r="J935" s="4">
        <f t="shared" si="1118"/>
        <v>0</v>
      </c>
      <c r="K935" s="4">
        <f t="shared" si="1118"/>
        <v>0</v>
      </c>
      <c r="L935" s="4">
        <f t="shared" si="1118"/>
        <v>4.5</v>
      </c>
      <c r="M935" s="4">
        <f t="shared" si="1118"/>
        <v>0</v>
      </c>
      <c r="N935" s="4">
        <f t="shared" si="1118"/>
        <v>4.5</v>
      </c>
      <c r="O935" s="4">
        <f t="shared" si="1118"/>
        <v>0</v>
      </c>
      <c r="P935" s="4">
        <f t="shared" si="1118"/>
        <v>0</v>
      </c>
      <c r="Q935" s="4"/>
      <c r="R935" s="4">
        <f t="shared" si="1119"/>
        <v>0</v>
      </c>
      <c r="S935" s="4">
        <f t="shared" si="1119"/>
        <v>0</v>
      </c>
      <c r="T935" s="4">
        <f t="shared" si="1119"/>
        <v>0</v>
      </c>
      <c r="U935" s="4">
        <f t="shared" si="1119"/>
        <v>0</v>
      </c>
      <c r="V935" s="4">
        <f t="shared" si="1119"/>
        <v>0</v>
      </c>
      <c r="W935" s="4">
        <f t="shared" si="1119"/>
        <v>0</v>
      </c>
      <c r="X935" s="4"/>
      <c r="Y935" s="4">
        <f t="shared" si="1120"/>
        <v>0</v>
      </c>
      <c r="Z935" s="4">
        <f t="shared" si="1120"/>
        <v>0</v>
      </c>
      <c r="AA935" s="82"/>
    </row>
    <row r="936" spans="1:27" ht="31.5" hidden="1" outlineLevel="5" x14ac:dyDescent="0.2">
      <c r="A936" s="5" t="s">
        <v>490</v>
      </c>
      <c r="B936" s="5" t="s">
        <v>21</v>
      </c>
      <c r="C936" s="5" t="s">
        <v>496</v>
      </c>
      <c r="D936" s="5"/>
      <c r="E936" s="23" t="s">
        <v>557</v>
      </c>
      <c r="F936" s="4">
        <f>F937</f>
        <v>4.5</v>
      </c>
      <c r="G936" s="4">
        <f t="shared" si="1118"/>
        <v>0</v>
      </c>
      <c r="H936" s="4">
        <f t="shared" si="1118"/>
        <v>4.5</v>
      </c>
      <c r="I936" s="4">
        <f t="shared" si="1118"/>
        <v>0</v>
      </c>
      <c r="J936" s="4">
        <f t="shared" si="1118"/>
        <v>0</v>
      </c>
      <c r="K936" s="4">
        <f t="shared" si="1118"/>
        <v>0</v>
      </c>
      <c r="L936" s="4">
        <f t="shared" si="1118"/>
        <v>4.5</v>
      </c>
      <c r="M936" s="4">
        <f t="shared" si="1118"/>
        <v>0</v>
      </c>
      <c r="N936" s="4">
        <f t="shared" si="1118"/>
        <v>4.5</v>
      </c>
      <c r="O936" s="4">
        <f t="shared" si="1118"/>
        <v>0</v>
      </c>
      <c r="P936" s="4">
        <f t="shared" si="1118"/>
        <v>0</v>
      </c>
      <c r="Q936" s="4"/>
      <c r="R936" s="4">
        <f t="shared" si="1119"/>
        <v>0</v>
      </c>
      <c r="S936" s="4">
        <f t="shared" si="1119"/>
        <v>0</v>
      </c>
      <c r="T936" s="4">
        <f t="shared" si="1119"/>
        <v>0</v>
      </c>
      <c r="U936" s="4">
        <f t="shared" si="1119"/>
        <v>0</v>
      </c>
      <c r="V936" s="4">
        <f t="shared" si="1119"/>
        <v>0</v>
      </c>
      <c r="W936" s="4">
        <f t="shared" si="1119"/>
        <v>0</v>
      </c>
      <c r="X936" s="4"/>
      <c r="Y936" s="4">
        <f t="shared" si="1120"/>
        <v>0</v>
      </c>
      <c r="Z936" s="4">
        <f t="shared" si="1120"/>
        <v>0</v>
      </c>
      <c r="AA936" s="82"/>
    </row>
    <row r="937" spans="1:27" ht="31.5" hidden="1" outlineLevel="7" x14ac:dyDescent="0.2">
      <c r="A937" s="13" t="s">
        <v>490</v>
      </c>
      <c r="B937" s="13" t="s">
        <v>21</v>
      </c>
      <c r="C937" s="13" t="s">
        <v>496</v>
      </c>
      <c r="D937" s="13" t="s">
        <v>92</v>
      </c>
      <c r="E937" s="18" t="s">
        <v>93</v>
      </c>
      <c r="F937" s="8">
        <v>4.5</v>
      </c>
      <c r="G937" s="8"/>
      <c r="H937" s="8">
        <f t="shared" ref="H937" si="1121">SUM(F937:G937)</f>
        <v>4.5</v>
      </c>
      <c r="I937" s="8"/>
      <c r="J937" s="8"/>
      <c r="K937" s="8"/>
      <c r="L937" s="8">
        <f t="shared" ref="L937" si="1122">SUM(H937:K937)</f>
        <v>4.5</v>
      </c>
      <c r="M937" s="8"/>
      <c r="N937" s="8">
        <f>SUM(L937:M937)</f>
        <v>4.5</v>
      </c>
      <c r="O937" s="8"/>
      <c r="P937" s="8"/>
      <c r="Q937" s="8"/>
      <c r="R937" s="8"/>
      <c r="S937" s="8">
        <f t="shared" ref="S937" si="1123">SUM(Q937:R937)</f>
        <v>0</v>
      </c>
      <c r="T937" s="8"/>
      <c r="U937" s="8">
        <f>SUM(S937:T937)</f>
        <v>0</v>
      </c>
      <c r="V937" s="8"/>
      <c r="W937" s="8"/>
      <c r="X937" s="8"/>
      <c r="Y937" s="8"/>
      <c r="Z937" s="8">
        <f t="shared" ref="Z937" si="1124">SUM(X937:Y937)</f>
        <v>0</v>
      </c>
      <c r="AA937" s="82"/>
    </row>
    <row r="938" spans="1:27" ht="31.5" hidden="1" outlineLevel="2" x14ac:dyDescent="0.2">
      <c r="A938" s="5" t="s">
        <v>490</v>
      </c>
      <c r="B938" s="5" t="s">
        <v>21</v>
      </c>
      <c r="C938" s="5" t="s">
        <v>52</v>
      </c>
      <c r="D938" s="5"/>
      <c r="E938" s="23" t="s">
        <v>53</v>
      </c>
      <c r="F938" s="4">
        <f>F939</f>
        <v>20</v>
      </c>
      <c r="G938" s="4">
        <f t="shared" ref="G938:P941" si="1125">G939</f>
        <v>0</v>
      </c>
      <c r="H938" s="4">
        <f t="shared" si="1125"/>
        <v>20</v>
      </c>
      <c r="I938" s="4">
        <f t="shared" si="1125"/>
        <v>0</v>
      </c>
      <c r="J938" s="4">
        <f t="shared" si="1125"/>
        <v>0</v>
      </c>
      <c r="K938" s="4">
        <f t="shared" si="1125"/>
        <v>0</v>
      </c>
      <c r="L938" s="4">
        <f t="shared" si="1125"/>
        <v>20</v>
      </c>
      <c r="M938" s="4">
        <f t="shared" si="1125"/>
        <v>0</v>
      </c>
      <c r="N938" s="4">
        <f t="shared" si="1125"/>
        <v>20</v>
      </c>
      <c r="O938" s="4">
        <f t="shared" si="1125"/>
        <v>0</v>
      </c>
      <c r="P938" s="4">
        <f t="shared" si="1125"/>
        <v>0</v>
      </c>
      <c r="Q938" s="4"/>
      <c r="R938" s="4">
        <f t="shared" ref="R938:W941" si="1126">R939</f>
        <v>0</v>
      </c>
      <c r="S938" s="4">
        <f t="shared" si="1126"/>
        <v>0</v>
      </c>
      <c r="T938" s="4">
        <f t="shared" si="1126"/>
        <v>0</v>
      </c>
      <c r="U938" s="4">
        <f t="shared" si="1126"/>
        <v>0</v>
      </c>
      <c r="V938" s="4">
        <f t="shared" si="1126"/>
        <v>0</v>
      </c>
      <c r="W938" s="4">
        <f t="shared" si="1126"/>
        <v>0</v>
      </c>
      <c r="X938" s="4"/>
      <c r="Y938" s="4">
        <f t="shared" ref="Y938:Z941" si="1127">Y939</f>
        <v>0</v>
      </c>
      <c r="Z938" s="4">
        <f t="shared" si="1127"/>
        <v>0</v>
      </c>
      <c r="AA938" s="82"/>
    </row>
    <row r="939" spans="1:27" ht="31.5" hidden="1" outlineLevel="3" x14ac:dyDescent="0.2">
      <c r="A939" s="5" t="s">
        <v>490</v>
      </c>
      <c r="B939" s="5" t="s">
        <v>21</v>
      </c>
      <c r="C939" s="5" t="s">
        <v>98</v>
      </c>
      <c r="D939" s="5"/>
      <c r="E939" s="23" t="s">
        <v>99</v>
      </c>
      <c r="F939" s="4">
        <f>F940</f>
        <v>20</v>
      </c>
      <c r="G939" s="4">
        <f t="shared" si="1125"/>
        <v>0</v>
      </c>
      <c r="H939" s="4">
        <f t="shared" si="1125"/>
        <v>20</v>
      </c>
      <c r="I939" s="4">
        <f t="shared" si="1125"/>
        <v>0</v>
      </c>
      <c r="J939" s="4">
        <f t="shared" si="1125"/>
        <v>0</v>
      </c>
      <c r="K939" s="4">
        <f t="shared" si="1125"/>
        <v>0</v>
      </c>
      <c r="L939" s="4">
        <f t="shared" si="1125"/>
        <v>20</v>
      </c>
      <c r="M939" s="4">
        <f t="shared" si="1125"/>
        <v>0</v>
      </c>
      <c r="N939" s="4">
        <f t="shared" si="1125"/>
        <v>20</v>
      </c>
      <c r="O939" s="4">
        <f t="shared" si="1125"/>
        <v>0</v>
      </c>
      <c r="P939" s="4">
        <f t="shared" si="1125"/>
        <v>0</v>
      </c>
      <c r="Q939" s="4"/>
      <c r="R939" s="4">
        <f t="shared" si="1126"/>
        <v>0</v>
      </c>
      <c r="S939" s="4">
        <f t="shared" si="1126"/>
        <v>0</v>
      </c>
      <c r="T939" s="4">
        <f t="shared" si="1126"/>
        <v>0</v>
      </c>
      <c r="U939" s="4">
        <f t="shared" si="1126"/>
        <v>0</v>
      </c>
      <c r="V939" s="4">
        <f t="shared" si="1126"/>
        <v>0</v>
      </c>
      <c r="W939" s="4">
        <f t="shared" si="1126"/>
        <v>0</v>
      </c>
      <c r="X939" s="4"/>
      <c r="Y939" s="4">
        <f t="shared" si="1127"/>
        <v>0</v>
      </c>
      <c r="Z939" s="4">
        <f t="shared" si="1127"/>
        <v>0</v>
      </c>
      <c r="AA939" s="82"/>
    </row>
    <row r="940" spans="1:27" ht="47.25" hidden="1" outlineLevel="4" x14ac:dyDescent="0.2">
      <c r="A940" s="5" t="s">
        <v>490</v>
      </c>
      <c r="B940" s="5" t="s">
        <v>21</v>
      </c>
      <c r="C940" s="5" t="s">
        <v>100</v>
      </c>
      <c r="D940" s="5"/>
      <c r="E940" s="23" t="s">
        <v>101</v>
      </c>
      <c r="F940" s="4">
        <f>F941</f>
        <v>20</v>
      </c>
      <c r="G940" s="4">
        <f t="shared" si="1125"/>
        <v>0</v>
      </c>
      <c r="H940" s="4">
        <f t="shared" si="1125"/>
        <v>20</v>
      </c>
      <c r="I940" s="4">
        <f t="shared" si="1125"/>
        <v>0</v>
      </c>
      <c r="J940" s="4">
        <f t="shared" si="1125"/>
        <v>0</v>
      </c>
      <c r="K940" s="4">
        <f t="shared" si="1125"/>
        <v>0</v>
      </c>
      <c r="L940" s="4">
        <f t="shared" si="1125"/>
        <v>20</v>
      </c>
      <c r="M940" s="4">
        <f t="shared" si="1125"/>
        <v>0</v>
      </c>
      <c r="N940" s="4">
        <f t="shared" si="1125"/>
        <v>20</v>
      </c>
      <c r="O940" s="4">
        <f t="shared" si="1125"/>
        <v>0</v>
      </c>
      <c r="P940" s="4">
        <f t="shared" si="1125"/>
        <v>0</v>
      </c>
      <c r="Q940" s="4"/>
      <c r="R940" s="4">
        <f t="shared" si="1126"/>
        <v>0</v>
      </c>
      <c r="S940" s="4">
        <f t="shared" si="1126"/>
        <v>0</v>
      </c>
      <c r="T940" s="4">
        <f t="shared" si="1126"/>
        <v>0</v>
      </c>
      <c r="U940" s="4">
        <f t="shared" si="1126"/>
        <v>0</v>
      </c>
      <c r="V940" s="4">
        <f t="shared" si="1126"/>
        <v>0</v>
      </c>
      <c r="W940" s="4">
        <f t="shared" si="1126"/>
        <v>0</v>
      </c>
      <c r="X940" s="4"/>
      <c r="Y940" s="4">
        <f t="shared" si="1127"/>
        <v>0</v>
      </c>
      <c r="Z940" s="4">
        <f t="shared" si="1127"/>
        <v>0</v>
      </c>
      <c r="AA940" s="82"/>
    </row>
    <row r="941" spans="1:27" ht="15.75" hidden="1" outlineLevel="5" x14ac:dyDescent="0.2">
      <c r="A941" s="5" t="s">
        <v>490</v>
      </c>
      <c r="B941" s="5" t="s">
        <v>21</v>
      </c>
      <c r="C941" s="5" t="s">
        <v>102</v>
      </c>
      <c r="D941" s="5"/>
      <c r="E941" s="23" t="s">
        <v>103</v>
      </c>
      <c r="F941" s="4">
        <f>F942</f>
        <v>20</v>
      </c>
      <c r="G941" s="4">
        <f t="shared" si="1125"/>
        <v>0</v>
      </c>
      <c r="H941" s="4">
        <f t="shared" si="1125"/>
        <v>20</v>
      </c>
      <c r="I941" s="4">
        <f t="shared" si="1125"/>
        <v>0</v>
      </c>
      <c r="J941" s="4">
        <f t="shared" si="1125"/>
        <v>0</v>
      </c>
      <c r="K941" s="4">
        <f t="shared" si="1125"/>
        <v>0</v>
      </c>
      <c r="L941" s="4">
        <f t="shared" si="1125"/>
        <v>20</v>
      </c>
      <c r="M941" s="4">
        <f t="shared" si="1125"/>
        <v>0</v>
      </c>
      <c r="N941" s="4">
        <f t="shared" si="1125"/>
        <v>20</v>
      </c>
      <c r="O941" s="4">
        <f t="shared" si="1125"/>
        <v>0</v>
      </c>
      <c r="P941" s="4">
        <f t="shared" si="1125"/>
        <v>0</v>
      </c>
      <c r="Q941" s="4"/>
      <c r="R941" s="4">
        <f t="shared" si="1126"/>
        <v>0</v>
      </c>
      <c r="S941" s="4">
        <f t="shared" si="1126"/>
        <v>0</v>
      </c>
      <c r="T941" s="4">
        <f t="shared" si="1126"/>
        <v>0</v>
      </c>
      <c r="U941" s="4">
        <f t="shared" si="1126"/>
        <v>0</v>
      </c>
      <c r="V941" s="4">
        <f t="shared" si="1126"/>
        <v>0</v>
      </c>
      <c r="W941" s="4">
        <f t="shared" si="1126"/>
        <v>0</v>
      </c>
      <c r="X941" s="4"/>
      <c r="Y941" s="4">
        <f t="shared" si="1127"/>
        <v>0</v>
      </c>
      <c r="Z941" s="4">
        <f t="shared" si="1127"/>
        <v>0</v>
      </c>
      <c r="AA941" s="82"/>
    </row>
    <row r="942" spans="1:27" ht="31.5" hidden="1" outlineLevel="7" x14ac:dyDescent="0.2">
      <c r="A942" s="13" t="s">
        <v>490</v>
      </c>
      <c r="B942" s="13" t="s">
        <v>21</v>
      </c>
      <c r="C942" s="13" t="s">
        <v>102</v>
      </c>
      <c r="D942" s="13" t="s">
        <v>11</v>
      </c>
      <c r="E942" s="18" t="s">
        <v>12</v>
      </c>
      <c r="F942" s="8">
        <v>20</v>
      </c>
      <c r="G942" s="8"/>
      <c r="H942" s="8">
        <f t="shared" ref="H942" si="1128">SUM(F942:G942)</f>
        <v>20</v>
      </c>
      <c r="I942" s="8"/>
      <c r="J942" s="8"/>
      <c r="K942" s="8"/>
      <c r="L942" s="8">
        <f t="shared" ref="L942" si="1129">SUM(H942:K942)</f>
        <v>20</v>
      </c>
      <c r="M942" s="8"/>
      <c r="N942" s="8">
        <f>SUM(L942:M942)</f>
        <v>20</v>
      </c>
      <c r="O942" s="8"/>
      <c r="P942" s="8"/>
      <c r="Q942" s="8"/>
      <c r="R942" s="8"/>
      <c r="S942" s="8">
        <f t="shared" ref="S942" si="1130">SUM(Q942:R942)</f>
        <v>0</v>
      </c>
      <c r="T942" s="8"/>
      <c r="U942" s="8">
        <f>SUM(S942:T942)</f>
        <v>0</v>
      </c>
      <c r="V942" s="8"/>
      <c r="W942" s="8"/>
      <c r="X942" s="8"/>
      <c r="Y942" s="8"/>
      <c r="Z942" s="8">
        <f t="shared" ref="Z942" si="1131">SUM(X942:Y942)</f>
        <v>0</v>
      </c>
      <c r="AA942" s="82"/>
    </row>
    <row r="943" spans="1:27" ht="15.75" hidden="1" outlineLevel="1" x14ac:dyDescent="0.2">
      <c r="A943" s="5" t="s">
        <v>490</v>
      </c>
      <c r="B943" s="5" t="s">
        <v>418</v>
      </c>
      <c r="C943" s="5"/>
      <c r="D943" s="5"/>
      <c r="E943" s="23" t="s">
        <v>419</v>
      </c>
      <c r="F943" s="4">
        <f>F944</f>
        <v>538.20000000000005</v>
      </c>
      <c r="G943" s="4">
        <f t="shared" ref="G943:V947" si="1132">G944</f>
        <v>0</v>
      </c>
      <c r="H943" s="4">
        <f t="shared" si="1132"/>
        <v>538.20000000000005</v>
      </c>
      <c r="I943" s="4">
        <f t="shared" si="1132"/>
        <v>0</v>
      </c>
      <c r="J943" s="4">
        <f t="shared" si="1132"/>
        <v>0</v>
      </c>
      <c r="K943" s="4">
        <f t="shared" si="1132"/>
        <v>0</v>
      </c>
      <c r="L943" s="4">
        <f t="shared" si="1132"/>
        <v>538.20000000000005</v>
      </c>
      <c r="M943" s="4">
        <f t="shared" si="1132"/>
        <v>0</v>
      </c>
      <c r="N943" s="4">
        <f t="shared" si="1132"/>
        <v>538.20000000000005</v>
      </c>
      <c r="O943" s="4">
        <f t="shared" si="1132"/>
        <v>485</v>
      </c>
      <c r="P943" s="4">
        <f t="shared" si="1132"/>
        <v>0</v>
      </c>
      <c r="Q943" s="4">
        <f t="shared" si="1132"/>
        <v>485</v>
      </c>
      <c r="R943" s="4">
        <f t="shared" si="1132"/>
        <v>0</v>
      </c>
      <c r="S943" s="4">
        <f t="shared" si="1132"/>
        <v>485</v>
      </c>
      <c r="T943" s="4">
        <f t="shared" si="1132"/>
        <v>0</v>
      </c>
      <c r="U943" s="4">
        <f t="shared" si="1132"/>
        <v>485</v>
      </c>
      <c r="V943" s="4">
        <f t="shared" si="1132"/>
        <v>485</v>
      </c>
      <c r="W943" s="4">
        <f t="shared" ref="W943:Z947" si="1133">W944</f>
        <v>0</v>
      </c>
      <c r="X943" s="4">
        <f t="shared" si="1133"/>
        <v>485</v>
      </c>
      <c r="Y943" s="4">
        <f t="shared" si="1133"/>
        <v>0</v>
      </c>
      <c r="Z943" s="4">
        <f t="shared" si="1133"/>
        <v>485</v>
      </c>
      <c r="AA943" s="82"/>
    </row>
    <row r="944" spans="1:27" ht="31.5" hidden="1" outlineLevel="2" x14ac:dyDescent="0.2">
      <c r="A944" s="5" t="s">
        <v>490</v>
      </c>
      <c r="B944" s="5" t="s">
        <v>418</v>
      </c>
      <c r="C944" s="5" t="s">
        <v>346</v>
      </c>
      <c r="D944" s="5"/>
      <c r="E944" s="23" t="s">
        <v>347</v>
      </c>
      <c r="F944" s="4">
        <f>F945</f>
        <v>538.20000000000005</v>
      </c>
      <c r="G944" s="4">
        <f t="shared" si="1132"/>
        <v>0</v>
      </c>
      <c r="H944" s="4">
        <f t="shared" si="1132"/>
        <v>538.20000000000005</v>
      </c>
      <c r="I944" s="4">
        <f t="shared" si="1132"/>
        <v>0</v>
      </c>
      <c r="J944" s="4">
        <f t="shared" si="1132"/>
        <v>0</v>
      </c>
      <c r="K944" s="4">
        <f t="shared" si="1132"/>
        <v>0</v>
      </c>
      <c r="L944" s="4">
        <f t="shared" si="1132"/>
        <v>538.20000000000005</v>
      </c>
      <c r="M944" s="4">
        <f t="shared" si="1132"/>
        <v>0</v>
      </c>
      <c r="N944" s="4">
        <f t="shared" si="1132"/>
        <v>538.20000000000005</v>
      </c>
      <c r="O944" s="4">
        <f t="shared" si="1132"/>
        <v>485</v>
      </c>
      <c r="P944" s="4">
        <f t="shared" si="1132"/>
        <v>0</v>
      </c>
      <c r="Q944" s="4">
        <f t="shared" si="1132"/>
        <v>485</v>
      </c>
      <c r="R944" s="4">
        <f t="shared" si="1132"/>
        <v>0</v>
      </c>
      <c r="S944" s="4">
        <f t="shared" si="1132"/>
        <v>485</v>
      </c>
      <c r="T944" s="4">
        <f t="shared" si="1132"/>
        <v>0</v>
      </c>
      <c r="U944" s="4">
        <f t="shared" si="1132"/>
        <v>485</v>
      </c>
      <c r="V944" s="4">
        <f t="shared" si="1132"/>
        <v>485</v>
      </c>
      <c r="W944" s="4">
        <f t="shared" si="1133"/>
        <v>0</v>
      </c>
      <c r="X944" s="4">
        <f t="shared" si="1133"/>
        <v>485</v>
      </c>
      <c r="Y944" s="4">
        <f t="shared" si="1133"/>
        <v>0</v>
      </c>
      <c r="Z944" s="4">
        <f t="shared" si="1133"/>
        <v>485</v>
      </c>
      <c r="AA944" s="82"/>
    </row>
    <row r="945" spans="1:27" ht="31.5" hidden="1" outlineLevel="3" x14ac:dyDescent="0.2">
      <c r="A945" s="5" t="s">
        <v>490</v>
      </c>
      <c r="B945" s="5" t="s">
        <v>418</v>
      </c>
      <c r="C945" s="5" t="s">
        <v>492</v>
      </c>
      <c r="D945" s="5"/>
      <c r="E945" s="23" t="s">
        <v>493</v>
      </c>
      <c r="F945" s="4">
        <f>F946</f>
        <v>538.20000000000005</v>
      </c>
      <c r="G945" s="4">
        <f t="shared" si="1132"/>
        <v>0</v>
      </c>
      <c r="H945" s="4">
        <f t="shared" si="1132"/>
        <v>538.20000000000005</v>
      </c>
      <c r="I945" s="4">
        <f t="shared" si="1132"/>
        <v>0</v>
      </c>
      <c r="J945" s="4">
        <f t="shared" si="1132"/>
        <v>0</v>
      </c>
      <c r="K945" s="4">
        <f t="shared" si="1132"/>
        <v>0</v>
      </c>
      <c r="L945" s="4">
        <f t="shared" si="1132"/>
        <v>538.20000000000005</v>
      </c>
      <c r="M945" s="4">
        <f t="shared" si="1132"/>
        <v>0</v>
      </c>
      <c r="N945" s="4">
        <f t="shared" si="1132"/>
        <v>538.20000000000005</v>
      </c>
      <c r="O945" s="4">
        <f t="shared" si="1132"/>
        <v>485</v>
      </c>
      <c r="P945" s="4">
        <f t="shared" si="1132"/>
        <v>0</v>
      </c>
      <c r="Q945" s="4">
        <f t="shared" si="1132"/>
        <v>485</v>
      </c>
      <c r="R945" s="4">
        <f t="shared" si="1132"/>
        <v>0</v>
      </c>
      <c r="S945" s="4">
        <f t="shared" si="1132"/>
        <v>485</v>
      </c>
      <c r="T945" s="4">
        <f t="shared" si="1132"/>
        <v>0</v>
      </c>
      <c r="U945" s="4">
        <f t="shared" si="1132"/>
        <v>485</v>
      </c>
      <c r="V945" s="4">
        <f t="shared" si="1132"/>
        <v>485</v>
      </c>
      <c r="W945" s="4">
        <f t="shared" si="1133"/>
        <v>0</v>
      </c>
      <c r="X945" s="4">
        <f t="shared" si="1133"/>
        <v>485</v>
      </c>
      <c r="Y945" s="4">
        <f t="shared" si="1133"/>
        <v>0</v>
      </c>
      <c r="Z945" s="4">
        <f t="shared" si="1133"/>
        <v>485</v>
      </c>
      <c r="AA945" s="82"/>
    </row>
    <row r="946" spans="1:27" ht="31.5" hidden="1" outlineLevel="4" x14ac:dyDescent="0.2">
      <c r="A946" s="5" t="s">
        <v>490</v>
      </c>
      <c r="B946" s="5" t="s">
        <v>418</v>
      </c>
      <c r="C946" s="5" t="s">
        <v>494</v>
      </c>
      <c r="D946" s="5"/>
      <c r="E946" s="23" t="s">
        <v>57</v>
      </c>
      <c r="F946" s="4">
        <f>F947</f>
        <v>538.20000000000005</v>
      </c>
      <c r="G946" s="4">
        <f t="shared" si="1132"/>
        <v>0</v>
      </c>
      <c r="H946" s="4">
        <f t="shared" si="1132"/>
        <v>538.20000000000005</v>
      </c>
      <c r="I946" s="4">
        <f t="shared" si="1132"/>
        <v>0</v>
      </c>
      <c r="J946" s="4">
        <f t="shared" si="1132"/>
        <v>0</v>
      </c>
      <c r="K946" s="4">
        <f t="shared" si="1132"/>
        <v>0</v>
      </c>
      <c r="L946" s="4">
        <f t="shared" si="1132"/>
        <v>538.20000000000005</v>
      </c>
      <c r="M946" s="4">
        <f t="shared" si="1132"/>
        <v>0</v>
      </c>
      <c r="N946" s="4">
        <f t="shared" si="1132"/>
        <v>538.20000000000005</v>
      </c>
      <c r="O946" s="4">
        <f t="shared" si="1132"/>
        <v>485</v>
      </c>
      <c r="P946" s="4">
        <f t="shared" si="1132"/>
        <v>0</v>
      </c>
      <c r="Q946" s="4">
        <f t="shared" si="1132"/>
        <v>485</v>
      </c>
      <c r="R946" s="4">
        <f t="shared" si="1132"/>
        <v>0</v>
      </c>
      <c r="S946" s="4">
        <f t="shared" si="1132"/>
        <v>485</v>
      </c>
      <c r="T946" s="4">
        <f t="shared" si="1132"/>
        <v>0</v>
      </c>
      <c r="U946" s="4">
        <f t="shared" si="1132"/>
        <v>485</v>
      </c>
      <c r="V946" s="4">
        <f t="shared" si="1132"/>
        <v>485</v>
      </c>
      <c r="W946" s="4">
        <f t="shared" si="1133"/>
        <v>0</v>
      </c>
      <c r="X946" s="4">
        <f t="shared" si="1133"/>
        <v>485</v>
      </c>
      <c r="Y946" s="4">
        <f t="shared" si="1133"/>
        <v>0</v>
      </c>
      <c r="Z946" s="4">
        <f t="shared" si="1133"/>
        <v>485</v>
      </c>
      <c r="AA946" s="82"/>
    </row>
    <row r="947" spans="1:27" ht="31.5" hidden="1" outlineLevel="5" x14ac:dyDescent="0.2">
      <c r="A947" s="5" t="s">
        <v>490</v>
      </c>
      <c r="B947" s="5" t="s">
        <v>418</v>
      </c>
      <c r="C947" s="5" t="s">
        <v>497</v>
      </c>
      <c r="D947" s="5"/>
      <c r="E947" s="23" t="s">
        <v>498</v>
      </c>
      <c r="F947" s="4">
        <f>F948</f>
        <v>538.20000000000005</v>
      </c>
      <c r="G947" s="4">
        <f t="shared" si="1132"/>
        <v>0</v>
      </c>
      <c r="H947" s="4">
        <f t="shared" si="1132"/>
        <v>538.20000000000005</v>
      </c>
      <c r="I947" s="4">
        <f t="shared" si="1132"/>
        <v>0</v>
      </c>
      <c r="J947" s="4">
        <f t="shared" si="1132"/>
        <v>0</v>
      </c>
      <c r="K947" s="4">
        <f t="shared" si="1132"/>
        <v>0</v>
      </c>
      <c r="L947" s="4">
        <f t="shared" si="1132"/>
        <v>538.20000000000005</v>
      </c>
      <c r="M947" s="4">
        <f t="shared" si="1132"/>
        <v>0</v>
      </c>
      <c r="N947" s="4">
        <f t="shared" si="1132"/>
        <v>538.20000000000005</v>
      </c>
      <c r="O947" s="4">
        <f t="shared" si="1132"/>
        <v>485</v>
      </c>
      <c r="P947" s="4">
        <f t="shared" si="1132"/>
        <v>0</v>
      </c>
      <c r="Q947" s="4">
        <f t="shared" si="1132"/>
        <v>485</v>
      </c>
      <c r="R947" s="4">
        <f t="shared" si="1132"/>
        <v>0</v>
      </c>
      <c r="S947" s="4">
        <f t="shared" si="1132"/>
        <v>485</v>
      </c>
      <c r="T947" s="4">
        <f t="shared" si="1132"/>
        <v>0</v>
      </c>
      <c r="U947" s="4">
        <f t="shared" si="1132"/>
        <v>485</v>
      </c>
      <c r="V947" s="4">
        <f t="shared" si="1132"/>
        <v>485</v>
      </c>
      <c r="W947" s="4">
        <f t="shared" si="1133"/>
        <v>0</v>
      </c>
      <c r="X947" s="4">
        <f t="shared" si="1133"/>
        <v>485</v>
      </c>
      <c r="Y947" s="4">
        <f t="shared" si="1133"/>
        <v>0</v>
      </c>
      <c r="Z947" s="4">
        <f t="shared" si="1133"/>
        <v>485</v>
      </c>
      <c r="AA947" s="82"/>
    </row>
    <row r="948" spans="1:27" ht="31.5" hidden="1" outlineLevel="7" x14ac:dyDescent="0.2">
      <c r="A948" s="13" t="s">
        <v>490</v>
      </c>
      <c r="B948" s="13" t="s">
        <v>418</v>
      </c>
      <c r="C948" s="13" t="s">
        <v>497</v>
      </c>
      <c r="D948" s="13" t="s">
        <v>92</v>
      </c>
      <c r="E948" s="18" t="s">
        <v>93</v>
      </c>
      <c r="F948" s="8">
        <v>538.20000000000005</v>
      </c>
      <c r="G948" s="8"/>
      <c r="H948" s="8">
        <f t="shared" ref="H948" si="1134">SUM(F948:G948)</f>
        <v>538.20000000000005</v>
      </c>
      <c r="I948" s="8"/>
      <c r="J948" s="8"/>
      <c r="K948" s="8"/>
      <c r="L948" s="8">
        <f t="shared" ref="L948" si="1135">SUM(H948:K948)</f>
        <v>538.20000000000005</v>
      </c>
      <c r="M948" s="8"/>
      <c r="N948" s="8">
        <f>SUM(L948:M948)</f>
        <v>538.20000000000005</v>
      </c>
      <c r="O948" s="8">
        <v>485</v>
      </c>
      <c r="P948" s="8"/>
      <c r="Q948" s="8">
        <f t="shared" ref="Q948" si="1136">SUM(O948:P948)</f>
        <v>485</v>
      </c>
      <c r="R948" s="8"/>
      <c r="S948" s="8">
        <f t="shared" ref="S948" si="1137">SUM(Q948:R948)</f>
        <v>485</v>
      </c>
      <c r="T948" s="8"/>
      <c r="U948" s="8">
        <f>SUM(S948:T948)</f>
        <v>485</v>
      </c>
      <c r="V948" s="8">
        <v>485</v>
      </c>
      <c r="W948" s="8"/>
      <c r="X948" s="8">
        <f t="shared" ref="X948" si="1138">SUM(V948:W948)</f>
        <v>485</v>
      </c>
      <c r="Y948" s="8"/>
      <c r="Z948" s="8">
        <f t="shared" ref="Z948" si="1139">SUM(X948:Y948)</f>
        <v>485</v>
      </c>
      <c r="AA948" s="82"/>
    </row>
    <row r="949" spans="1:27" ht="15.75" hidden="1" outlineLevel="7" x14ac:dyDescent="0.2">
      <c r="A949" s="5" t="s">
        <v>490</v>
      </c>
      <c r="B949" s="5" t="s">
        <v>569</v>
      </c>
      <c r="C949" s="13"/>
      <c r="D949" s="13"/>
      <c r="E949" s="19" t="s">
        <v>553</v>
      </c>
      <c r="F949" s="4">
        <f t="shared" ref="F949:Z954" si="1140">F950</f>
        <v>780</v>
      </c>
      <c r="G949" s="4">
        <f t="shared" si="1140"/>
        <v>0</v>
      </c>
      <c r="H949" s="4">
        <f t="shared" si="1140"/>
        <v>780</v>
      </c>
      <c r="I949" s="4">
        <f t="shared" si="1140"/>
        <v>0</v>
      </c>
      <c r="J949" s="4">
        <f t="shared" si="1140"/>
        <v>0</v>
      </c>
      <c r="K949" s="4">
        <f t="shared" si="1140"/>
        <v>0</v>
      </c>
      <c r="L949" s="4">
        <f t="shared" si="1140"/>
        <v>780</v>
      </c>
      <c r="M949" s="4">
        <f t="shared" si="1140"/>
        <v>0</v>
      </c>
      <c r="N949" s="4">
        <f t="shared" si="1140"/>
        <v>780</v>
      </c>
      <c r="O949" s="4">
        <f t="shared" si="1140"/>
        <v>780</v>
      </c>
      <c r="P949" s="4">
        <f t="shared" si="1140"/>
        <v>0</v>
      </c>
      <c r="Q949" s="4">
        <f t="shared" si="1140"/>
        <v>780</v>
      </c>
      <c r="R949" s="4">
        <f t="shared" si="1140"/>
        <v>0</v>
      </c>
      <c r="S949" s="4">
        <f t="shared" si="1140"/>
        <v>780</v>
      </c>
      <c r="T949" s="4">
        <f t="shared" si="1140"/>
        <v>0</v>
      </c>
      <c r="U949" s="4">
        <f t="shared" si="1140"/>
        <v>780</v>
      </c>
      <c r="V949" s="4">
        <f t="shared" si="1140"/>
        <v>780</v>
      </c>
      <c r="W949" s="4">
        <f t="shared" si="1140"/>
        <v>0</v>
      </c>
      <c r="X949" s="4">
        <f t="shared" si="1140"/>
        <v>780</v>
      </c>
      <c r="Y949" s="4">
        <f t="shared" si="1140"/>
        <v>0</v>
      </c>
      <c r="Z949" s="4">
        <f t="shared" si="1140"/>
        <v>780</v>
      </c>
      <c r="AA949" s="82"/>
    </row>
    <row r="950" spans="1:27" ht="15.75" hidden="1" outlineLevel="1" x14ac:dyDescent="0.2">
      <c r="A950" s="5" t="s">
        <v>490</v>
      </c>
      <c r="B950" s="5" t="s">
        <v>318</v>
      </c>
      <c r="C950" s="5"/>
      <c r="D950" s="5"/>
      <c r="E950" s="23" t="s">
        <v>319</v>
      </c>
      <c r="F950" s="4">
        <f t="shared" si="1140"/>
        <v>780</v>
      </c>
      <c r="G950" s="4">
        <f t="shared" si="1140"/>
        <v>0</v>
      </c>
      <c r="H950" s="4">
        <f t="shared" si="1140"/>
        <v>780</v>
      </c>
      <c r="I950" s="4">
        <f t="shared" si="1140"/>
        <v>0</v>
      </c>
      <c r="J950" s="4">
        <f t="shared" si="1140"/>
        <v>0</v>
      </c>
      <c r="K950" s="4">
        <f t="shared" si="1140"/>
        <v>0</v>
      </c>
      <c r="L950" s="4">
        <f t="shared" si="1140"/>
        <v>780</v>
      </c>
      <c r="M950" s="4">
        <f t="shared" si="1140"/>
        <v>0</v>
      </c>
      <c r="N950" s="4">
        <f t="shared" si="1140"/>
        <v>780</v>
      </c>
      <c r="O950" s="4">
        <f t="shared" si="1140"/>
        <v>780</v>
      </c>
      <c r="P950" s="4">
        <f t="shared" si="1140"/>
        <v>0</v>
      </c>
      <c r="Q950" s="4">
        <f t="shared" si="1140"/>
        <v>780</v>
      </c>
      <c r="R950" s="4">
        <f t="shared" si="1140"/>
        <v>0</v>
      </c>
      <c r="S950" s="4">
        <f t="shared" si="1140"/>
        <v>780</v>
      </c>
      <c r="T950" s="4">
        <f t="shared" si="1140"/>
        <v>0</v>
      </c>
      <c r="U950" s="4">
        <f t="shared" si="1140"/>
        <v>780</v>
      </c>
      <c r="V950" s="4">
        <f t="shared" si="1140"/>
        <v>780</v>
      </c>
      <c r="W950" s="4">
        <f t="shared" si="1140"/>
        <v>0</v>
      </c>
      <c r="X950" s="4">
        <f t="shared" si="1140"/>
        <v>780</v>
      </c>
      <c r="Y950" s="4">
        <f t="shared" si="1140"/>
        <v>0</v>
      </c>
      <c r="Z950" s="4">
        <f t="shared" si="1140"/>
        <v>780</v>
      </c>
      <c r="AA950" s="82"/>
    </row>
    <row r="951" spans="1:27" ht="31.5" hidden="1" outlineLevel="2" x14ac:dyDescent="0.2">
      <c r="A951" s="5" t="s">
        <v>490</v>
      </c>
      <c r="B951" s="5" t="s">
        <v>318</v>
      </c>
      <c r="C951" s="5" t="s">
        <v>346</v>
      </c>
      <c r="D951" s="5"/>
      <c r="E951" s="23" t="s">
        <v>347</v>
      </c>
      <c r="F951" s="4">
        <f t="shared" si="1140"/>
        <v>780</v>
      </c>
      <c r="G951" s="4">
        <f t="shared" si="1140"/>
        <v>0</v>
      </c>
      <c r="H951" s="4">
        <f t="shared" si="1140"/>
        <v>780</v>
      </c>
      <c r="I951" s="4">
        <f t="shared" si="1140"/>
        <v>0</v>
      </c>
      <c r="J951" s="4">
        <f t="shared" si="1140"/>
        <v>0</v>
      </c>
      <c r="K951" s="4">
        <f t="shared" si="1140"/>
        <v>0</v>
      </c>
      <c r="L951" s="4">
        <f t="shared" si="1140"/>
        <v>780</v>
      </c>
      <c r="M951" s="4">
        <f t="shared" si="1140"/>
        <v>0</v>
      </c>
      <c r="N951" s="4">
        <f t="shared" si="1140"/>
        <v>780</v>
      </c>
      <c r="O951" s="4">
        <f t="shared" si="1140"/>
        <v>780</v>
      </c>
      <c r="P951" s="4">
        <f t="shared" si="1140"/>
        <v>0</v>
      </c>
      <c r="Q951" s="4">
        <f t="shared" si="1140"/>
        <v>780</v>
      </c>
      <c r="R951" s="4">
        <f t="shared" si="1140"/>
        <v>0</v>
      </c>
      <c r="S951" s="4">
        <f t="shared" si="1140"/>
        <v>780</v>
      </c>
      <c r="T951" s="4">
        <f t="shared" si="1140"/>
        <v>0</v>
      </c>
      <c r="U951" s="4">
        <f t="shared" si="1140"/>
        <v>780</v>
      </c>
      <c r="V951" s="4">
        <f t="shared" si="1140"/>
        <v>780</v>
      </c>
      <c r="W951" s="4">
        <f t="shared" si="1140"/>
        <v>0</v>
      </c>
      <c r="X951" s="4">
        <f t="shared" si="1140"/>
        <v>780</v>
      </c>
      <c r="Y951" s="4">
        <f t="shared" si="1140"/>
        <v>0</v>
      </c>
      <c r="Z951" s="4">
        <f t="shared" si="1140"/>
        <v>780</v>
      </c>
      <c r="AA951" s="82"/>
    </row>
    <row r="952" spans="1:27" ht="31.5" hidden="1" outlineLevel="3" x14ac:dyDescent="0.2">
      <c r="A952" s="5" t="s">
        <v>490</v>
      </c>
      <c r="B952" s="5" t="s">
        <v>318</v>
      </c>
      <c r="C952" s="5" t="s">
        <v>348</v>
      </c>
      <c r="D952" s="5"/>
      <c r="E952" s="23" t="s">
        <v>349</v>
      </c>
      <c r="F952" s="4">
        <f t="shared" si="1140"/>
        <v>780</v>
      </c>
      <c r="G952" s="4">
        <f t="shared" si="1140"/>
        <v>0</v>
      </c>
      <c r="H952" s="4">
        <f t="shared" si="1140"/>
        <v>780</v>
      </c>
      <c r="I952" s="4">
        <f t="shared" si="1140"/>
        <v>0</v>
      </c>
      <c r="J952" s="4">
        <f t="shared" si="1140"/>
        <v>0</v>
      </c>
      <c r="K952" s="4">
        <f t="shared" si="1140"/>
        <v>0</v>
      </c>
      <c r="L952" s="4">
        <f t="shared" si="1140"/>
        <v>780</v>
      </c>
      <c r="M952" s="4">
        <f t="shared" si="1140"/>
        <v>0</v>
      </c>
      <c r="N952" s="4">
        <f t="shared" si="1140"/>
        <v>780</v>
      </c>
      <c r="O952" s="4">
        <f t="shared" si="1140"/>
        <v>780</v>
      </c>
      <c r="P952" s="4">
        <f t="shared" si="1140"/>
        <v>0</v>
      </c>
      <c r="Q952" s="4">
        <f t="shared" si="1140"/>
        <v>780</v>
      </c>
      <c r="R952" s="4">
        <f t="shared" si="1140"/>
        <v>0</v>
      </c>
      <c r="S952" s="4">
        <f t="shared" si="1140"/>
        <v>780</v>
      </c>
      <c r="T952" s="4">
        <f t="shared" si="1140"/>
        <v>0</v>
      </c>
      <c r="U952" s="4">
        <f t="shared" si="1140"/>
        <v>780</v>
      </c>
      <c r="V952" s="4">
        <f t="shared" si="1140"/>
        <v>780</v>
      </c>
      <c r="W952" s="4">
        <f t="shared" si="1140"/>
        <v>0</v>
      </c>
      <c r="X952" s="4">
        <f t="shared" si="1140"/>
        <v>780</v>
      </c>
      <c r="Y952" s="4">
        <f t="shared" si="1140"/>
        <v>0</v>
      </c>
      <c r="Z952" s="4">
        <f t="shared" si="1140"/>
        <v>780</v>
      </c>
      <c r="AA952" s="82"/>
    </row>
    <row r="953" spans="1:27" ht="31.5" hidden="1" outlineLevel="4" x14ac:dyDescent="0.2">
      <c r="A953" s="5" t="s">
        <v>490</v>
      </c>
      <c r="B953" s="5" t="s">
        <v>318</v>
      </c>
      <c r="C953" s="5" t="s">
        <v>499</v>
      </c>
      <c r="D953" s="5"/>
      <c r="E953" s="23" t="s">
        <v>500</v>
      </c>
      <c r="F953" s="4">
        <f t="shared" si="1140"/>
        <v>780</v>
      </c>
      <c r="G953" s="4">
        <f t="shared" si="1140"/>
        <v>0</v>
      </c>
      <c r="H953" s="4">
        <f t="shared" si="1140"/>
        <v>780</v>
      </c>
      <c r="I953" s="4">
        <f t="shared" si="1140"/>
        <v>0</v>
      </c>
      <c r="J953" s="4">
        <f t="shared" si="1140"/>
        <v>0</v>
      </c>
      <c r="K953" s="4">
        <f t="shared" si="1140"/>
        <v>0</v>
      </c>
      <c r="L953" s="4">
        <f t="shared" si="1140"/>
        <v>780</v>
      </c>
      <c r="M953" s="4">
        <f t="shared" si="1140"/>
        <v>0</v>
      </c>
      <c r="N953" s="4">
        <f t="shared" si="1140"/>
        <v>780</v>
      </c>
      <c r="O953" s="4">
        <f t="shared" si="1140"/>
        <v>780</v>
      </c>
      <c r="P953" s="4">
        <f t="shared" si="1140"/>
        <v>0</v>
      </c>
      <c r="Q953" s="4">
        <f t="shared" si="1140"/>
        <v>780</v>
      </c>
      <c r="R953" s="4">
        <f t="shared" si="1140"/>
        <v>0</v>
      </c>
      <c r="S953" s="4">
        <f t="shared" si="1140"/>
        <v>780</v>
      </c>
      <c r="T953" s="4">
        <f t="shared" si="1140"/>
        <v>0</v>
      </c>
      <c r="U953" s="4">
        <f t="shared" si="1140"/>
        <v>780</v>
      </c>
      <c r="V953" s="4">
        <f t="shared" si="1140"/>
        <v>780</v>
      </c>
      <c r="W953" s="4">
        <f t="shared" si="1140"/>
        <v>0</v>
      </c>
      <c r="X953" s="4">
        <f t="shared" si="1140"/>
        <v>780</v>
      </c>
      <c r="Y953" s="4">
        <f t="shared" si="1140"/>
        <v>0</v>
      </c>
      <c r="Z953" s="4">
        <f t="shared" si="1140"/>
        <v>780</v>
      </c>
      <c r="AA953" s="82"/>
    </row>
    <row r="954" spans="1:27" ht="31.5" hidden="1" outlineLevel="5" x14ac:dyDescent="0.2">
      <c r="A954" s="5" t="s">
        <v>490</v>
      </c>
      <c r="B954" s="5" t="s">
        <v>318</v>
      </c>
      <c r="C954" s="5" t="s">
        <v>501</v>
      </c>
      <c r="D954" s="5"/>
      <c r="E954" s="23" t="s">
        <v>502</v>
      </c>
      <c r="F954" s="4">
        <f t="shared" si="1140"/>
        <v>780</v>
      </c>
      <c r="G954" s="4">
        <f t="shared" si="1140"/>
        <v>0</v>
      </c>
      <c r="H954" s="4">
        <f t="shared" si="1140"/>
        <v>780</v>
      </c>
      <c r="I954" s="4">
        <f t="shared" si="1140"/>
        <v>0</v>
      </c>
      <c r="J954" s="4">
        <f t="shared" si="1140"/>
        <v>0</v>
      </c>
      <c r="K954" s="4">
        <f t="shared" si="1140"/>
        <v>0</v>
      </c>
      <c r="L954" s="4">
        <f t="shared" si="1140"/>
        <v>780</v>
      </c>
      <c r="M954" s="4">
        <f t="shared" si="1140"/>
        <v>0</v>
      </c>
      <c r="N954" s="4">
        <f t="shared" si="1140"/>
        <v>780</v>
      </c>
      <c r="O954" s="4">
        <f t="shared" si="1140"/>
        <v>780</v>
      </c>
      <c r="P954" s="4">
        <f t="shared" si="1140"/>
        <v>0</v>
      </c>
      <c r="Q954" s="4">
        <f t="shared" si="1140"/>
        <v>780</v>
      </c>
      <c r="R954" s="4">
        <f t="shared" si="1140"/>
        <v>0</v>
      </c>
      <c r="S954" s="4">
        <f t="shared" si="1140"/>
        <v>780</v>
      </c>
      <c r="T954" s="4">
        <f t="shared" si="1140"/>
        <v>0</v>
      </c>
      <c r="U954" s="4">
        <f t="shared" si="1140"/>
        <v>780</v>
      </c>
      <c r="V954" s="4">
        <f t="shared" si="1140"/>
        <v>780</v>
      </c>
      <c r="W954" s="4">
        <f t="shared" si="1140"/>
        <v>0</v>
      </c>
      <c r="X954" s="4">
        <f t="shared" si="1140"/>
        <v>780</v>
      </c>
      <c r="Y954" s="4">
        <f t="shared" si="1140"/>
        <v>0</v>
      </c>
      <c r="Z954" s="4">
        <f t="shared" si="1140"/>
        <v>780</v>
      </c>
      <c r="AA954" s="82"/>
    </row>
    <row r="955" spans="1:27" ht="15.75" hidden="1" outlineLevel="7" x14ac:dyDescent="0.2">
      <c r="A955" s="13" t="s">
        <v>490</v>
      </c>
      <c r="B955" s="13" t="s">
        <v>318</v>
      </c>
      <c r="C955" s="13" t="s">
        <v>501</v>
      </c>
      <c r="D955" s="13" t="s">
        <v>33</v>
      </c>
      <c r="E955" s="18" t="s">
        <v>34</v>
      </c>
      <c r="F955" s="8">
        <v>780</v>
      </c>
      <c r="G955" s="8"/>
      <c r="H955" s="8">
        <f t="shared" ref="H955" si="1141">SUM(F955:G955)</f>
        <v>780</v>
      </c>
      <c r="I955" s="8"/>
      <c r="J955" s="8"/>
      <c r="K955" s="8"/>
      <c r="L955" s="8">
        <f t="shared" ref="L955" si="1142">SUM(H955:K955)</f>
        <v>780</v>
      </c>
      <c r="M955" s="8"/>
      <c r="N955" s="8">
        <f>SUM(L955:M955)</f>
        <v>780</v>
      </c>
      <c r="O955" s="8">
        <v>780</v>
      </c>
      <c r="P955" s="8"/>
      <c r="Q955" s="8">
        <f t="shared" ref="Q955" si="1143">SUM(O955:P955)</f>
        <v>780</v>
      </c>
      <c r="R955" s="8"/>
      <c r="S955" s="8">
        <f t="shared" ref="S955" si="1144">SUM(Q955:R955)</f>
        <v>780</v>
      </c>
      <c r="T955" s="8"/>
      <c r="U955" s="8">
        <f>SUM(S955:T955)</f>
        <v>780</v>
      </c>
      <c r="V955" s="8">
        <v>780</v>
      </c>
      <c r="W955" s="8"/>
      <c r="X955" s="8">
        <f t="shared" ref="X955" si="1145">SUM(V955:W955)</f>
        <v>780</v>
      </c>
      <c r="Y955" s="8"/>
      <c r="Z955" s="8">
        <f t="shared" ref="Z955" si="1146">SUM(X955:Y955)</f>
        <v>780</v>
      </c>
      <c r="AA955" s="82"/>
    </row>
    <row r="956" spans="1:27" ht="15.75" outlineLevel="7" x14ac:dyDescent="0.2">
      <c r="A956" s="5" t="s">
        <v>490</v>
      </c>
      <c r="B956" s="5" t="s">
        <v>571</v>
      </c>
      <c r="C956" s="13"/>
      <c r="D956" s="13"/>
      <c r="E956" s="14" t="s">
        <v>554</v>
      </c>
      <c r="F956" s="4">
        <f t="shared" ref="F956:L956" si="1147">F963+F989+F1001</f>
        <v>60219.199999999997</v>
      </c>
      <c r="G956" s="4">
        <f t="shared" si="1147"/>
        <v>0</v>
      </c>
      <c r="H956" s="4">
        <f t="shared" si="1147"/>
        <v>60219.199999999997</v>
      </c>
      <c r="I956" s="4">
        <f t="shared" si="1147"/>
        <v>5735.3894700000001</v>
      </c>
      <c r="J956" s="4">
        <f t="shared" si="1147"/>
        <v>59.060769999999991</v>
      </c>
      <c r="K956" s="4">
        <f t="shared" si="1147"/>
        <v>-29.5</v>
      </c>
      <c r="L956" s="4">
        <f t="shared" si="1147"/>
        <v>65984.150240000003</v>
      </c>
      <c r="M956" s="4">
        <f>M963+M989+M1001+M957</f>
        <v>-3854.9258699999996</v>
      </c>
      <c r="N956" s="4">
        <f t="shared" ref="N956:U956" si="1148">N963+N989+N1001+N957</f>
        <v>62129.224370000004</v>
      </c>
      <c r="O956" s="4">
        <f t="shared" si="1148"/>
        <v>59149.549549999996</v>
      </c>
      <c r="P956" s="4">
        <f t="shared" si="1148"/>
        <v>0</v>
      </c>
      <c r="Q956" s="4">
        <f t="shared" si="1148"/>
        <v>59149.549549999996</v>
      </c>
      <c r="R956" s="4">
        <f t="shared" si="1148"/>
        <v>2717.26316</v>
      </c>
      <c r="S956" s="4">
        <f t="shared" si="1148"/>
        <v>61866.812709999998</v>
      </c>
      <c r="T956" s="4">
        <f t="shared" si="1148"/>
        <v>143.01384999999999</v>
      </c>
      <c r="U956" s="4">
        <f t="shared" si="1148"/>
        <v>62009.826560000001</v>
      </c>
      <c r="V956" s="4">
        <f>V963+V989+V1001</f>
        <v>56443.299999999996</v>
      </c>
      <c r="W956" s="4">
        <f>W963+W989+W1001</f>
        <v>0</v>
      </c>
      <c r="X956" s="4">
        <f>X963+X989+X1001</f>
        <v>56443.299999999996</v>
      </c>
      <c r="Y956" s="4">
        <f>Y963+Y989+Y1001</f>
        <v>7095.4013599999998</v>
      </c>
      <c r="Z956" s="4">
        <f>Z963+Z989+Z1001</f>
        <v>63538.701359999992</v>
      </c>
      <c r="AA956" s="82"/>
    </row>
    <row r="957" spans="1:27" ht="15.75" outlineLevel="7" x14ac:dyDescent="0.25">
      <c r="A957" s="5" t="s">
        <v>490</v>
      </c>
      <c r="B957" s="142" t="s">
        <v>738</v>
      </c>
      <c r="C957" s="144"/>
      <c r="D957" s="145"/>
      <c r="E957" s="149" t="s">
        <v>739</v>
      </c>
      <c r="F957" s="4"/>
      <c r="G957" s="4"/>
      <c r="H957" s="4"/>
      <c r="I957" s="4"/>
      <c r="J957" s="4"/>
      <c r="K957" s="4"/>
      <c r="L957" s="4"/>
      <c r="M957" s="4">
        <f t="shared" ref="M957:N961" si="1149">M958</f>
        <v>266.66667000000001</v>
      </c>
      <c r="N957" s="4">
        <f t="shared" si="1149"/>
        <v>266.66667000000001</v>
      </c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82"/>
    </row>
    <row r="958" spans="1:27" ht="31.5" outlineLevel="7" x14ac:dyDescent="0.25">
      <c r="A958" s="5" t="s">
        <v>490</v>
      </c>
      <c r="B958" s="142" t="s">
        <v>738</v>
      </c>
      <c r="C958" s="5" t="s">
        <v>346</v>
      </c>
      <c r="D958" s="5"/>
      <c r="E958" s="23" t="s">
        <v>347</v>
      </c>
      <c r="F958" s="4"/>
      <c r="G958" s="4"/>
      <c r="H958" s="4"/>
      <c r="I958" s="4"/>
      <c r="J958" s="4"/>
      <c r="K958" s="4"/>
      <c r="L958" s="4"/>
      <c r="M958" s="4">
        <f t="shared" si="1149"/>
        <v>266.66667000000001</v>
      </c>
      <c r="N958" s="4">
        <f t="shared" si="1149"/>
        <v>266.66667000000001</v>
      </c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82"/>
    </row>
    <row r="959" spans="1:27" ht="31.5" outlineLevel="7" x14ac:dyDescent="0.25">
      <c r="A959" s="5" t="s">
        <v>490</v>
      </c>
      <c r="B959" s="142" t="s">
        <v>738</v>
      </c>
      <c r="C959" s="5" t="s">
        <v>348</v>
      </c>
      <c r="D959" s="5"/>
      <c r="E959" s="23" t="s">
        <v>349</v>
      </c>
      <c r="F959" s="4"/>
      <c r="G959" s="4"/>
      <c r="H959" s="4"/>
      <c r="I959" s="4"/>
      <c r="J959" s="4"/>
      <c r="K959" s="4"/>
      <c r="L959" s="4"/>
      <c r="M959" s="4">
        <f t="shared" si="1149"/>
        <v>266.66667000000001</v>
      </c>
      <c r="N959" s="4">
        <f t="shared" si="1149"/>
        <v>266.66667000000001</v>
      </c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82"/>
    </row>
    <row r="960" spans="1:27" ht="31.5" outlineLevel="7" x14ac:dyDescent="0.25">
      <c r="A960" s="5" t="s">
        <v>490</v>
      </c>
      <c r="B960" s="142" t="s">
        <v>738</v>
      </c>
      <c r="C960" s="5" t="s">
        <v>499</v>
      </c>
      <c r="D960" s="5"/>
      <c r="E960" s="23" t="s">
        <v>500</v>
      </c>
      <c r="F960" s="4"/>
      <c r="G960" s="4"/>
      <c r="H960" s="4"/>
      <c r="I960" s="4"/>
      <c r="J960" s="4"/>
      <c r="K960" s="4"/>
      <c r="L960" s="4"/>
      <c r="M960" s="4">
        <f t="shared" si="1149"/>
        <v>266.66667000000001</v>
      </c>
      <c r="N960" s="4">
        <f t="shared" si="1149"/>
        <v>266.66667000000001</v>
      </c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82"/>
    </row>
    <row r="961" spans="1:27" ht="31.5" outlineLevel="7" x14ac:dyDescent="0.25">
      <c r="A961" s="5" t="s">
        <v>490</v>
      </c>
      <c r="B961" s="142" t="s">
        <v>738</v>
      </c>
      <c r="C961" s="5" t="s">
        <v>780</v>
      </c>
      <c r="D961" s="13"/>
      <c r="E961" s="23" t="s">
        <v>777</v>
      </c>
      <c r="F961" s="4"/>
      <c r="G961" s="4"/>
      <c r="H961" s="4"/>
      <c r="I961" s="4"/>
      <c r="J961" s="4"/>
      <c r="K961" s="4"/>
      <c r="L961" s="4"/>
      <c r="M961" s="4">
        <f t="shared" si="1149"/>
        <v>266.66667000000001</v>
      </c>
      <c r="N961" s="4">
        <f t="shared" si="1149"/>
        <v>266.66667000000001</v>
      </c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82"/>
    </row>
    <row r="962" spans="1:27" ht="31.5" outlineLevel="7" x14ac:dyDescent="0.25">
      <c r="A962" s="13" t="s">
        <v>490</v>
      </c>
      <c r="B962" s="151" t="s">
        <v>738</v>
      </c>
      <c r="C962" s="13" t="s">
        <v>780</v>
      </c>
      <c r="D962" s="13" t="s">
        <v>92</v>
      </c>
      <c r="E962" s="18" t="s">
        <v>93</v>
      </c>
      <c r="F962" s="4"/>
      <c r="G962" s="4"/>
      <c r="H962" s="4"/>
      <c r="I962" s="4"/>
      <c r="J962" s="4"/>
      <c r="K962" s="4"/>
      <c r="L962" s="4"/>
      <c r="M962" s="49">
        <v>266.66667000000001</v>
      </c>
      <c r="N962" s="49">
        <f>SUM(L962:M962)</f>
        <v>266.66667000000001</v>
      </c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82"/>
    </row>
    <row r="963" spans="1:27" ht="15.75" outlineLevel="1" collapsed="1" x14ac:dyDescent="0.2">
      <c r="A963" s="5" t="s">
        <v>490</v>
      </c>
      <c r="B963" s="5" t="s">
        <v>344</v>
      </c>
      <c r="C963" s="5"/>
      <c r="D963" s="5"/>
      <c r="E963" s="23" t="s">
        <v>345</v>
      </c>
      <c r="F963" s="4">
        <f>F964+F969</f>
        <v>55163.1</v>
      </c>
      <c r="G963" s="4">
        <f t="shared" ref="G963:N963" si="1150">G964+G969</f>
        <v>0</v>
      </c>
      <c r="H963" s="4">
        <f t="shared" si="1150"/>
        <v>55163.1</v>
      </c>
      <c r="I963" s="4">
        <f t="shared" si="1150"/>
        <v>3191.6</v>
      </c>
      <c r="J963" s="4">
        <f t="shared" si="1150"/>
        <v>59.060769999999991</v>
      </c>
      <c r="K963" s="4">
        <f t="shared" si="1150"/>
        <v>-29.5</v>
      </c>
      <c r="L963" s="4">
        <f t="shared" si="1150"/>
        <v>58384.260770000001</v>
      </c>
      <c r="M963" s="4">
        <f t="shared" si="1150"/>
        <v>-4255.4762000000001</v>
      </c>
      <c r="N963" s="4">
        <f t="shared" si="1150"/>
        <v>54128.784570000003</v>
      </c>
      <c r="O963" s="4">
        <f>O964+O969</f>
        <v>52270.2</v>
      </c>
      <c r="P963" s="4">
        <f t="shared" ref="P963:U963" si="1151">P964+P969</f>
        <v>0</v>
      </c>
      <c r="Q963" s="4">
        <f t="shared" si="1151"/>
        <v>52270.2</v>
      </c>
      <c r="R963" s="4">
        <f t="shared" si="1151"/>
        <v>0</v>
      </c>
      <c r="S963" s="4">
        <f t="shared" si="1151"/>
        <v>52270.2</v>
      </c>
      <c r="T963" s="4">
        <f t="shared" si="1151"/>
        <v>0</v>
      </c>
      <c r="U963" s="4">
        <f t="shared" si="1151"/>
        <v>52270.2</v>
      </c>
      <c r="V963" s="4">
        <f>V964+V969</f>
        <v>52544.6</v>
      </c>
      <c r="W963" s="4">
        <f t="shared" ref="W963:Z963" si="1152">W964+W969</f>
        <v>0</v>
      </c>
      <c r="X963" s="4">
        <f t="shared" si="1152"/>
        <v>52544.6</v>
      </c>
      <c r="Y963" s="4">
        <f t="shared" si="1152"/>
        <v>0</v>
      </c>
      <c r="Z963" s="4">
        <f t="shared" si="1152"/>
        <v>52544.6</v>
      </c>
      <c r="AA963" s="82"/>
    </row>
    <row r="964" spans="1:27" ht="47.25" hidden="1" outlineLevel="2" x14ac:dyDescent="0.2">
      <c r="A964" s="5" t="s">
        <v>490</v>
      </c>
      <c r="B964" s="5" t="s">
        <v>344</v>
      </c>
      <c r="C964" s="5" t="s">
        <v>76</v>
      </c>
      <c r="D964" s="5"/>
      <c r="E964" s="23" t="s">
        <v>77</v>
      </c>
      <c r="F964" s="4">
        <f>F965</f>
        <v>17</v>
      </c>
      <c r="G964" s="4">
        <f t="shared" ref="G964:V967" si="1153">G965</f>
        <v>0</v>
      </c>
      <c r="H964" s="4">
        <f t="shared" si="1153"/>
        <v>17</v>
      </c>
      <c r="I964" s="4">
        <f t="shared" si="1153"/>
        <v>0</v>
      </c>
      <c r="J964" s="4">
        <f t="shared" si="1153"/>
        <v>0</v>
      </c>
      <c r="K964" s="4">
        <f t="shared" si="1153"/>
        <v>0</v>
      </c>
      <c r="L964" s="4">
        <f t="shared" si="1153"/>
        <v>17</v>
      </c>
      <c r="M964" s="4">
        <f t="shared" si="1153"/>
        <v>0</v>
      </c>
      <c r="N964" s="4">
        <f t="shared" si="1153"/>
        <v>17</v>
      </c>
      <c r="O964" s="4">
        <f t="shared" si="1153"/>
        <v>0</v>
      </c>
      <c r="P964" s="4">
        <f t="shared" si="1153"/>
        <v>0</v>
      </c>
      <c r="Q964" s="4"/>
      <c r="R964" s="4">
        <f t="shared" ref="R964:U967" si="1154">R965</f>
        <v>0</v>
      </c>
      <c r="S964" s="4">
        <f t="shared" si="1154"/>
        <v>0</v>
      </c>
      <c r="T964" s="4">
        <f t="shared" si="1154"/>
        <v>0</v>
      </c>
      <c r="U964" s="4">
        <f t="shared" si="1154"/>
        <v>0</v>
      </c>
      <c r="V964" s="4">
        <f t="shared" si="1153"/>
        <v>0</v>
      </c>
      <c r="W964" s="4">
        <f t="shared" ref="W964:W967" si="1155">W965</f>
        <v>0</v>
      </c>
      <c r="X964" s="4"/>
      <c r="Y964" s="4">
        <f t="shared" ref="Y964:Z967" si="1156">Y965</f>
        <v>0</v>
      </c>
      <c r="Z964" s="4">
        <f t="shared" si="1156"/>
        <v>0</v>
      </c>
      <c r="AA964" s="82"/>
    </row>
    <row r="965" spans="1:27" ht="31.5" hidden="1" outlineLevel="3" x14ac:dyDescent="0.2">
      <c r="A965" s="5" t="s">
        <v>490</v>
      </c>
      <c r="B965" s="5" t="s">
        <v>344</v>
      </c>
      <c r="C965" s="5" t="s">
        <v>78</v>
      </c>
      <c r="D965" s="5"/>
      <c r="E965" s="23" t="s">
        <v>79</v>
      </c>
      <c r="F965" s="4">
        <f>F966</f>
        <v>17</v>
      </c>
      <c r="G965" s="4">
        <f t="shared" si="1153"/>
        <v>0</v>
      </c>
      <c r="H965" s="4">
        <f t="shared" si="1153"/>
        <v>17</v>
      </c>
      <c r="I965" s="4">
        <f t="shared" si="1153"/>
        <v>0</v>
      </c>
      <c r="J965" s="4">
        <f t="shared" si="1153"/>
        <v>0</v>
      </c>
      <c r="K965" s="4">
        <f t="shared" si="1153"/>
        <v>0</v>
      </c>
      <c r="L965" s="4">
        <f t="shared" si="1153"/>
        <v>17</v>
      </c>
      <c r="M965" s="4">
        <f t="shared" si="1153"/>
        <v>0</v>
      </c>
      <c r="N965" s="4">
        <f t="shared" si="1153"/>
        <v>17</v>
      </c>
      <c r="O965" s="4">
        <f t="shared" si="1153"/>
        <v>0</v>
      </c>
      <c r="P965" s="4">
        <f t="shared" si="1153"/>
        <v>0</v>
      </c>
      <c r="Q965" s="4"/>
      <c r="R965" s="4">
        <f t="shared" si="1154"/>
        <v>0</v>
      </c>
      <c r="S965" s="4">
        <f t="shared" si="1154"/>
        <v>0</v>
      </c>
      <c r="T965" s="4">
        <f t="shared" si="1154"/>
        <v>0</v>
      </c>
      <c r="U965" s="4">
        <f t="shared" si="1154"/>
        <v>0</v>
      </c>
      <c r="V965" s="4">
        <f t="shared" si="1153"/>
        <v>0</v>
      </c>
      <c r="W965" s="4">
        <f t="shared" si="1155"/>
        <v>0</v>
      </c>
      <c r="X965" s="4"/>
      <c r="Y965" s="4">
        <f t="shared" si="1156"/>
        <v>0</v>
      </c>
      <c r="Z965" s="4">
        <f t="shared" si="1156"/>
        <v>0</v>
      </c>
      <c r="AA965" s="82"/>
    </row>
    <row r="966" spans="1:27" ht="31.5" hidden="1" outlineLevel="4" x14ac:dyDescent="0.2">
      <c r="A966" s="5" t="s">
        <v>490</v>
      </c>
      <c r="B966" s="5" t="s">
        <v>344</v>
      </c>
      <c r="C966" s="5" t="s">
        <v>480</v>
      </c>
      <c r="D966" s="5"/>
      <c r="E966" s="23" t="s">
        <v>481</v>
      </c>
      <c r="F966" s="4">
        <f>F967</f>
        <v>17</v>
      </c>
      <c r="G966" s="4">
        <f t="shared" si="1153"/>
        <v>0</v>
      </c>
      <c r="H966" s="4">
        <f t="shared" si="1153"/>
        <v>17</v>
      </c>
      <c r="I966" s="4">
        <f t="shared" si="1153"/>
        <v>0</v>
      </c>
      <c r="J966" s="4">
        <f t="shared" si="1153"/>
        <v>0</v>
      </c>
      <c r="K966" s="4">
        <f t="shared" si="1153"/>
        <v>0</v>
      </c>
      <c r="L966" s="4">
        <f t="shared" si="1153"/>
        <v>17</v>
      </c>
      <c r="M966" s="4">
        <f t="shared" si="1153"/>
        <v>0</v>
      </c>
      <c r="N966" s="4">
        <f t="shared" si="1153"/>
        <v>17</v>
      </c>
      <c r="O966" s="4">
        <f t="shared" si="1153"/>
        <v>0</v>
      </c>
      <c r="P966" s="4">
        <f t="shared" si="1153"/>
        <v>0</v>
      </c>
      <c r="Q966" s="4"/>
      <c r="R966" s="4">
        <f t="shared" si="1154"/>
        <v>0</v>
      </c>
      <c r="S966" s="4">
        <f t="shared" si="1154"/>
        <v>0</v>
      </c>
      <c r="T966" s="4">
        <f t="shared" si="1154"/>
        <v>0</v>
      </c>
      <c r="U966" s="4">
        <f t="shared" si="1154"/>
        <v>0</v>
      </c>
      <c r="V966" s="4">
        <f t="shared" si="1153"/>
        <v>0</v>
      </c>
      <c r="W966" s="4">
        <f t="shared" si="1155"/>
        <v>0</v>
      </c>
      <c r="X966" s="4"/>
      <c r="Y966" s="4">
        <f t="shared" si="1156"/>
        <v>0</v>
      </c>
      <c r="Z966" s="4">
        <f t="shared" si="1156"/>
        <v>0</v>
      </c>
      <c r="AA966" s="82"/>
    </row>
    <row r="967" spans="1:27" ht="15.75" hidden="1" outlineLevel="5" x14ac:dyDescent="0.2">
      <c r="A967" s="5" t="s">
        <v>490</v>
      </c>
      <c r="B967" s="5" t="s">
        <v>344</v>
      </c>
      <c r="C967" s="5" t="s">
        <v>482</v>
      </c>
      <c r="D967" s="5"/>
      <c r="E967" s="23" t="s">
        <v>483</v>
      </c>
      <c r="F967" s="4">
        <f>F968</f>
        <v>17</v>
      </c>
      <c r="G967" s="4">
        <f t="shared" si="1153"/>
        <v>0</v>
      </c>
      <c r="H967" s="4">
        <f t="shared" si="1153"/>
        <v>17</v>
      </c>
      <c r="I967" s="4">
        <f t="shared" si="1153"/>
        <v>0</v>
      </c>
      <c r="J967" s="4">
        <f t="shared" si="1153"/>
        <v>0</v>
      </c>
      <c r="K967" s="4">
        <f t="shared" si="1153"/>
        <v>0</v>
      </c>
      <c r="L967" s="4">
        <f t="shared" si="1153"/>
        <v>17</v>
      </c>
      <c r="M967" s="4">
        <f t="shared" si="1153"/>
        <v>0</v>
      </c>
      <c r="N967" s="4">
        <f t="shared" si="1153"/>
        <v>17</v>
      </c>
      <c r="O967" s="4">
        <f t="shared" si="1153"/>
        <v>0</v>
      </c>
      <c r="P967" s="4">
        <f t="shared" si="1153"/>
        <v>0</v>
      </c>
      <c r="Q967" s="4"/>
      <c r="R967" s="4">
        <f t="shared" si="1154"/>
        <v>0</v>
      </c>
      <c r="S967" s="4">
        <f t="shared" si="1154"/>
        <v>0</v>
      </c>
      <c r="T967" s="4">
        <f t="shared" si="1154"/>
        <v>0</v>
      </c>
      <c r="U967" s="4">
        <f t="shared" si="1154"/>
        <v>0</v>
      </c>
      <c r="V967" s="4">
        <f t="shared" si="1153"/>
        <v>0</v>
      </c>
      <c r="W967" s="4">
        <f t="shared" si="1155"/>
        <v>0</v>
      </c>
      <c r="X967" s="4"/>
      <c r="Y967" s="4">
        <f t="shared" si="1156"/>
        <v>0</v>
      </c>
      <c r="Z967" s="4">
        <f t="shared" si="1156"/>
        <v>0</v>
      </c>
      <c r="AA967" s="82"/>
    </row>
    <row r="968" spans="1:27" ht="31.5" hidden="1" outlineLevel="7" x14ac:dyDescent="0.2">
      <c r="A968" s="13" t="s">
        <v>490</v>
      </c>
      <c r="B968" s="13" t="s">
        <v>344</v>
      </c>
      <c r="C968" s="13" t="s">
        <v>482</v>
      </c>
      <c r="D968" s="13" t="s">
        <v>11</v>
      </c>
      <c r="E968" s="18" t="s">
        <v>12</v>
      </c>
      <c r="F968" s="8">
        <v>17</v>
      </c>
      <c r="G968" s="8"/>
      <c r="H968" s="8">
        <f t="shared" ref="H968" si="1157">SUM(F968:G968)</f>
        <v>17</v>
      </c>
      <c r="I968" s="8"/>
      <c r="J968" s="8"/>
      <c r="K968" s="8"/>
      <c r="L968" s="8">
        <f t="shared" ref="L968" si="1158">SUM(H968:K968)</f>
        <v>17</v>
      </c>
      <c r="M968" s="8"/>
      <c r="N968" s="8">
        <f>SUM(L968:M968)</f>
        <v>17</v>
      </c>
      <c r="O968" s="8"/>
      <c r="P968" s="8"/>
      <c r="Q968" s="8"/>
      <c r="R968" s="8"/>
      <c r="S968" s="8">
        <f t="shared" ref="S968" si="1159">SUM(Q968:R968)</f>
        <v>0</v>
      </c>
      <c r="T968" s="8"/>
      <c r="U968" s="8">
        <f>SUM(S968:T968)</f>
        <v>0</v>
      </c>
      <c r="V968" s="8"/>
      <c r="W968" s="8"/>
      <c r="X968" s="8"/>
      <c r="Y968" s="8"/>
      <c r="Z968" s="8">
        <f t="shared" ref="Z968" si="1160">SUM(X968:Y968)</f>
        <v>0</v>
      </c>
      <c r="AA968" s="82"/>
    </row>
    <row r="969" spans="1:27" ht="31.5" outlineLevel="2" x14ac:dyDescent="0.2">
      <c r="A969" s="5" t="s">
        <v>490</v>
      </c>
      <c r="B969" s="5" t="s">
        <v>344</v>
      </c>
      <c r="C969" s="5" t="s">
        <v>346</v>
      </c>
      <c r="D969" s="5"/>
      <c r="E969" s="23" t="s">
        <v>347</v>
      </c>
      <c r="F969" s="4">
        <f t="shared" ref="F969:Z969" si="1161">F970+F985</f>
        <v>55146.1</v>
      </c>
      <c r="G969" s="4">
        <f t="shared" si="1161"/>
        <v>0</v>
      </c>
      <c r="H969" s="4">
        <f t="shared" si="1161"/>
        <v>55146.1</v>
      </c>
      <c r="I969" s="4">
        <f t="shared" si="1161"/>
        <v>3191.6</v>
      </c>
      <c r="J969" s="4">
        <f t="shared" si="1161"/>
        <v>59.060769999999991</v>
      </c>
      <c r="K969" s="4">
        <f t="shared" si="1161"/>
        <v>-29.5</v>
      </c>
      <c r="L969" s="4">
        <f t="shared" si="1161"/>
        <v>58367.260770000001</v>
      </c>
      <c r="M969" s="4">
        <f t="shared" si="1161"/>
        <v>-4255.4762000000001</v>
      </c>
      <c r="N969" s="4">
        <f t="shared" si="1161"/>
        <v>54111.784570000003</v>
      </c>
      <c r="O969" s="4">
        <f t="shared" si="1161"/>
        <v>52270.2</v>
      </c>
      <c r="P969" s="4">
        <f t="shared" si="1161"/>
        <v>0</v>
      </c>
      <c r="Q969" s="4">
        <f t="shared" si="1161"/>
        <v>52270.2</v>
      </c>
      <c r="R969" s="4">
        <f t="shared" si="1161"/>
        <v>0</v>
      </c>
      <c r="S969" s="4">
        <f t="shared" si="1161"/>
        <v>52270.2</v>
      </c>
      <c r="T969" s="4">
        <f t="shared" si="1161"/>
        <v>0</v>
      </c>
      <c r="U969" s="4">
        <f t="shared" si="1161"/>
        <v>52270.2</v>
      </c>
      <c r="V969" s="4">
        <f t="shared" si="1161"/>
        <v>52544.6</v>
      </c>
      <c r="W969" s="4">
        <f t="shared" si="1161"/>
        <v>0</v>
      </c>
      <c r="X969" s="4">
        <f t="shared" si="1161"/>
        <v>52544.6</v>
      </c>
      <c r="Y969" s="4">
        <f t="shared" si="1161"/>
        <v>0</v>
      </c>
      <c r="Z969" s="4">
        <f t="shared" si="1161"/>
        <v>52544.6</v>
      </c>
      <c r="AA969" s="82"/>
    </row>
    <row r="970" spans="1:27" ht="31.5" outlineLevel="3" x14ac:dyDescent="0.2">
      <c r="A970" s="5" t="s">
        <v>490</v>
      </c>
      <c r="B970" s="5" t="s">
        <v>344</v>
      </c>
      <c r="C970" s="5" t="s">
        <v>348</v>
      </c>
      <c r="D970" s="5"/>
      <c r="E970" s="23" t="s">
        <v>349</v>
      </c>
      <c r="F970" s="4">
        <f>F971+F979</f>
        <v>3024.6</v>
      </c>
      <c r="G970" s="4">
        <f t="shared" ref="G970:Z970" si="1162">G971+G979</f>
        <v>0</v>
      </c>
      <c r="H970" s="4">
        <f t="shared" si="1162"/>
        <v>3024.6</v>
      </c>
      <c r="I970" s="4">
        <f t="shared" si="1162"/>
        <v>3191.6</v>
      </c>
      <c r="J970" s="4">
        <f t="shared" si="1162"/>
        <v>59.060769999999991</v>
      </c>
      <c r="K970" s="4">
        <f t="shared" si="1162"/>
        <v>1063.8761999999999</v>
      </c>
      <c r="L970" s="4">
        <f t="shared" si="1162"/>
        <v>7339.1369700000005</v>
      </c>
      <c r="M970" s="4">
        <f t="shared" si="1162"/>
        <v>-4255.4762000000001</v>
      </c>
      <c r="N970" s="4">
        <f t="shared" si="1162"/>
        <v>3083.6607700000004</v>
      </c>
      <c r="O970" s="4">
        <f t="shared" si="1162"/>
        <v>2750.2</v>
      </c>
      <c r="P970" s="4">
        <f t="shared" si="1162"/>
        <v>0</v>
      </c>
      <c r="Q970" s="4">
        <f t="shared" si="1162"/>
        <v>2750.2</v>
      </c>
      <c r="R970" s="4">
        <f t="shared" si="1162"/>
        <v>0</v>
      </c>
      <c r="S970" s="4">
        <f t="shared" si="1162"/>
        <v>2750.2</v>
      </c>
      <c r="T970" s="4">
        <f t="shared" si="1162"/>
        <v>0</v>
      </c>
      <c r="U970" s="4">
        <f t="shared" si="1162"/>
        <v>2750.2</v>
      </c>
      <c r="V970" s="4">
        <f t="shared" si="1162"/>
        <v>3024.6</v>
      </c>
      <c r="W970" s="4">
        <f t="shared" si="1162"/>
        <v>0</v>
      </c>
      <c r="X970" s="4">
        <f t="shared" si="1162"/>
        <v>3024.6</v>
      </c>
      <c r="Y970" s="4">
        <f t="shared" si="1162"/>
        <v>0</v>
      </c>
      <c r="Z970" s="4">
        <f t="shared" si="1162"/>
        <v>3024.6</v>
      </c>
      <c r="AA970" s="82"/>
    </row>
    <row r="971" spans="1:27" ht="31.5" outlineLevel="4" x14ac:dyDescent="0.2">
      <c r="A971" s="5" t="s">
        <v>490</v>
      </c>
      <c r="B971" s="5" t="s">
        <v>344</v>
      </c>
      <c r="C971" s="5" t="s">
        <v>350</v>
      </c>
      <c r="D971" s="5"/>
      <c r="E971" s="23" t="s">
        <v>351</v>
      </c>
      <c r="F971" s="4">
        <f>F972</f>
        <v>100</v>
      </c>
      <c r="G971" s="4">
        <f t="shared" ref="G971:N977" si="1163">G972</f>
        <v>0</v>
      </c>
      <c r="H971" s="4">
        <f t="shared" si="1163"/>
        <v>100</v>
      </c>
      <c r="I971" s="4">
        <f>I972+I977+I975</f>
        <v>3191.6</v>
      </c>
      <c r="J971" s="4">
        <f t="shared" ref="J971:Z971" si="1164">J972+J977+J975</f>
        <v>0</v>
      </c>
      <c r="K971" s="4">
        <f t="shared" si="1164"/>
        <v>1063.8761999999999</v>
      </c>
      <c r="L971" s="4">
        <f t="shared" si="1164"/>
        <v>4355.4762000000001</v>
      </c>
      <c r="M971" s="4">
        <f t="shared" si="1164"/>
        <v>-4180.4762000000001</v>
      </c>
      <c r="N971" s="4">
        <f t="shared" si="1164"/>
        <v>175</v>
      </c>
      <c r="O971" s="4">
        <f t="shared" si="1164"/>
        <v>100</v>
      </c>
      <c r="P971" s="4">
        <f t="shared" si="1164"/>
        <v>0</v>
      </c>
      <c r="Q971" s="4">
        <f t="shared" si="1164"/>
        <v>100</v>
      </c>
      <c r="R971" s="4">
        <f t="shared" si="1164"/>
        <v>0</v>
      </c>
      <c r="S971" s="4">
        <f t="shared" si="1164"/>
        <v>100</v>
      </c>
      <c r="T971" s="4">
        <f t="shared" si="1164"/>
        <v>0</v>
      </c>
      <c r="U971" s="4">
        <f t="shared" si="1164"/>
        <v>100</v>
      </c>
      <c r="V971" s="4">
        <f t="shared" si="1164"/>
        <v>100</v>
      </c>
      <c r="W971" s="4">
        <f t="shared" si="1164"/>
        <v>0</v>
      </c>
      <c r="X971" s="4">
        <f t="shared" si="1164"/>
        <v>100</v>
      </c>
      <c r="Y971" s="4">
        <f t="shared" si="1164"/>
        <v>0</v>
      </c>
      <c r="Z971" s="4">
        <f t="shared" si="1164"/>
        <v>100</v>
      </c>
      <c r="AA971" s="82"/>
    </row>
    <row r="972" spans="1:27" ht="31.5" outlineLevel="5" x14ac:dyDescent="0.2">
      <c r="A972" s="5" t="s">
        <v>490</v>
      </c>
      <c r="B972" s="5" t="s">
        <v>344</v>
      </c>
      <c r="C972" s="5" t="s">
        <v>503</v>
      </c>
      <c r="D972" s="5"/>
      <c r="E972" s="23" t="s">
        <v>504</v>
      </c>
      <c r="F972" s="4">
        <f>F973</f>
        <v>100</v>
      </c>
      <c r="G972" s="4">
        <f t="shared" si="1163"/>
        <v>0</v>
      </c>
      <c r="H972" s="4">
        <f t="shared" si="1163"/>
        <v>100</v>
      </c>
      <c r="I972" s="4">
        <f>I973+I974</f>
        <v>0</v>
      </c>
      <c r="J972" s="4">
        <f t="shared" ref="J972:Z972" si="1165">J973+J974</f>
        <v>0</v>
      </c>
      <c r="K972" s="4">
        <f t="shared" si="1165"/>
        <v>0</v>
      </c>
      <c r="L972" s="4">
        <f t="shared" si="1165"/>
        <v>100</v>
      </c>
      <c r="M972" s="4">
        <f t="shared" si="1165"/>
        <v>75</v>
      </c>
      <c r="N972" s="4">
        <f t="shared" si="1165"/>
        <v>175</v>
      </c>
      <c r="O972" s="4">
        <f t="shared" si="1165"/>
        <v>100</v>
      </c>
      <c r="P972" s="4">
        <f t="shared" si="1165"/>
        <v>0</v>
      </c>
      <c r="Q972" s="4">
        <f t="shared" si="1165"/>
        <v>100</v>
      </c>
      <c r="R972" s="4">
        <f t="shared" si="1165"/>
        <v>0</v>
      </c>
      <c r="S972" s="4">
        <f t="shared" si="1165"/>
        <v>100</v>
      </c>
      <c r="T972" s="4">
        <f t="shared" si="1165"/>
        <v>0</v>
      </c>
      <c r="U972" s="4">
        <f t="shared" si="1165"/>
        <v>100</v>
      </c>
      <c r="V972" s="4">
        <f t="shared" si="1165"/>
        <v>100</v>
      </c>
      <c r="W972" s="4">
        <f t="shared" si="1165"/>
        <v>0</v>
      </c>
      <c r="X972" s="4">
        <f t="shared" si="1165"/>
        <v>100</v>
      </c>
      <c r="Y972" s="4">
        <f t="shared" si="1165"/>
        <v>0</v>
      </c>
      <c r="Z972" s="4">
        <f t="shared" si="1165"/>
        <v>100</v>
      </c>
      <c r="AA972" s="82"/>
    </row>
    <row r="973" spans="1:27" ht="31.5" outlineLevel="7" x14ac:dyDescent="0.2">
      <c r="A973" s="13" t="s">
        <v>490</v>
      </c>
      <c r="B973" s="13" t="s">
        <v>344</v>
      </c>
      <c r="C973" s="13" t="s">
        <v>503</v>
      </c>
      <c r="D973" s="13" t="s">
        <v>11</v>
      </c>
      <c r="E973" s="18" t="s">
        <v>12</v>
      </c>
      <c r="F973" s="8">
        <v>100</v>
      </c>
      <c r="G973" s="8"/>
      <c r="H973" s="8">
        <f t="shared" ref="H973" si="1166">SUM(F973:G973)</f>
        <v>100</v>
      </c>
      <c r="I973" s="8"/>
      <c r="J973" s="8"/>
      <c r="K973" s="8">
        <v>-45</v>
      </c>
      <c r="L973" s="8">
        <f t="shared" ref="L973:L978" si="1167">SUM(H973:K973)</f>
        <v>55</v>
      </c>
      <c r="M973" s="8">
        <v>45</v>
      </c>
      <c r="N973" s="8">
        <f>SUM(L973:M973)</f>
        <v>100</v>
      </c>
      <c r="O973" s="8">
        <v>100</v>
      </c>
      <c r="P973" s="8"/>
      <c r="Q973" s="8">
        <f t="shared" ref="Q973" si="1168">SUM(O973:P973)</f>
        <v>100</v>
      </c>
      <c r="R973" s="8"/>
      <c r="S973" s="8">
        <f t="shared" ref="S973" si="1169">SUM(Q973:R973)</f>
        <v>100</v>
      </c>
      <c r="T973" s="8"/>
      <c r="U973" s="8">
        <f>SUM(S973:T973)</f>
        <v>100</v>
      </c>
      <c r="V973" s="8">
        <v>100</v>
      </c>
      <c r="W973" s="8"/>
      <c r="X973" s="8">
        <f t="shared" ref="X973" si="1170">SUM(V973:W973)</f>
        <v>100</v>
      </c>
      <c r="Y973" s="8"/>
      <c r="Z973" s="8">
        <f t="shared" ref="Z973" si="1171">SUM(X973:Y973)</f>
        <v>100</v>
      </c>
      <c r="AA973" s="82"/>
    </row>
    <row r="974" spans="1:27" ht="31.5" outlineLevel="7" x14ac:dyDescent="0.2">
      <c r="A974" s="13" t="s">
        <v>490</v>
      </c>
      <c r="B974" s="13" t="s">
        <v>344</v>
      </c>
      <c r="C974" s="13" t="s">
        <v>503</v>
      </c>
      <c r="D974" s="13" t="s">
        <v>92</v>
      </c>
      <c r="E974" s="18" t="s">
        <v>93</v>
      </c>
      <c r="F974" s="8"/>
      <c r="G974" s="8"/>
      <c r="H974" s="8"/>
      <c r="I974" s="8"/>
      <c r="J974" s="8"/>
      <c r="K974" s="8">
        <v>45</v>
      </c>
      <c r="L974" s="8">
        <f t="shared" si="1167"/>
        <v>45</v>
      </c>
      <c r="M974" s="8">
        <v>30</v>
      </c>
      <c r="N974" s="8">
        <f>SUM(L974:M974)</f>
        <v>75</v>
      </c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2"/>
    </row>
    <row r="975" spans="1:27" s="109" customFormat="1" ht="47.25" hidden="1" customHeight="1" outlineLevel="7" x14ac:dyDescent="0.2">
      <c r="A975" s="5" t="s">
        <v>490</v>
      </c>
      <c r="B975" s="5" t="s">
        <v>344</v>
      </c>
      <c r="C975" s="5" t="s">
        <v>711</v>
      </c>
      <c r="D975" s="13"/>
      <c r="E975" s="23" t="s">
        <v>755</v>
      </c>
      <c r="F975" s="8"/>
      <c r="G975" s="8"/>
      <c r="H975" s="8"/>
      <c r="I975" s="4">
        <f>I976</f>
        <v>0</v>
      </c>
      <c r="J975" s="4">
        <f t="shared" ref="J975:K975" si="1172">J976</f>
        <v>0</v>
      </c>
      <c r="K975" s="4">
        <f t="shared" si="1172"/>
        <v>1063.8761999999999</v>
      </c>
      <c r="L975" s="4">
        <f t="shared" si="1163"/>
        <v>1063.8761999999999</v>
      </c>
      <c r="M975" s="4">
        <f t="shared" si="1163"/>
        <v>-1063.8761999999999</v>
      </c>
      <c r="N975" s="4">
        <f t="shared" si="1163"/>
        <v>0</v>
      </c>
      <c r="O975" s="8"/>
      <c r="P975" s="8"/>
      <c r="Q975" s="8"/>
      <c r="R975" s="8"/>
      <c r="S975" s="8"/>
      <c r="T975" s="4">
        <f t="shared" ref="T975:U977" si="1173">T976</f>
        <v>0</v>
      </c>
      <c r="U975" s="4">
        <f t="shared" si="1173"/>
        <v>0</v>
      </c>
      <c r="V975" s="8"/>
      <c r="W975" s="8"/>
      <c r="X975" s="8"/>
      <c r="Y975" s="8"/>
      <c r="Z975" s="8"/>
      <c r="AA975" s="82"/>
    </row>
    <row r="976" spans="1:27" s="109" customFormat="1" ht="31.5" hidden="1" outlineLevel="7" x14ac:dyDescent="0.2">
      <c r="A976" s="13" t="s">
        <v>490</v>
      </c>
      <c r="B976" s="13" t="s">
        <v>344</v>
      </c>
      <c r="C976" s="13" t="s">
        <v>711</v>
      </c>
      <c r="D976" s="13" t="s">
        <v>92</v>
      </c>
      <c r="E976" s="18" t="s">
        <v>93</v>
      </c>
      <c r="F976" s="8"/>
      <c r="G976" s="8"/>
      <c r="H976" s="8"/>
      <c r="I976" s="8"/>
      <c r="J976" s="8"/>
      <c r="K976" s="8">
        <v>1063.8761999999999</v>
      </c>
      <c r="L976" s="8">
        <f t="shared" ref="L976" si="1174">SUM(H976:K976)</f>
        <v>1063.8761999999999</v>
      </c>
      <c r="M976" s="8">
        <v>-1063.8761999999999</v>
      </c>
      <c r="N976" s="8">
        <f>SUM(L976:M976)</f>
        <v>0</v>
      </c>
      <c r="O976" s="8"/>
      <c r="P976" s="8"/>
      <c r="Q976" s="8"/>
      <c r="R976" s="8"/>
      <c r="S976" s="8"/>
      <c r="T976" s="8"/>
      <c r="U976" s="8">
        <f>SUM(S976:T976)</f>
        <v>0</v>
      </c>
      <c r="V976" s="8"/>
      <c r="W976" s="8"/>
      <c r="X976" s="8"/>
      <c r="Y976" s="8"/>
      <c r="Z976" s="8"/>
      <c r="AA976" s="82"/>
    </row>
    <row r="977" spans="1:27" ht="47.25" hidden="1" outlineLevel="7" x14ac:dyDescent="0.2">
      <c r="A977" s="47" t="s">
        <v>490</v>
      </c>
      <c r="B977" s="47" t="s">
        <v>344</v>
      </c>
      <c r="C977" s="47" t="s">
        <v>711</v>
      </c>
      <c r="D977" s="13"/>
      <c r="E977" s="45" t="s">
        <v>756</v>
      </c>
      <c r="F977" s="8"/>
      <c r="G977" s="8"/>
      <c r="H977" s="8"/>
      <c r="I977" s="20">
        <f>I978</f>
        <v>3191.6</v>
      </c>
      <c r="J977" s="8"/>
      <c r="K977" s="8"/>
      <c r="L977" s="20">
        <f t="shared" si="1163"/>
        <v>3191.6</v>
      </c>
      <c r="M977" s="20">
        <f t="shared" si="1163"/>
        <v>-3191.6</v>
      </c>
      <c r="N977" s="20">
        <f t="shared" si="1163"/>
        <v>0</v>
      </c>
      <c r="O977" s="8"/>
      <c r="P977" s="8"/>
      <c r="Q977" s="8"/>
      <c r="R977" s="8"/>
      <c r="S977" s="8"/>
      <c r="T977" s="8"/>
      <c r="U977" s="20">
        <f t="shared" si="1173"/>
        <v>0</v>
      </c>
      <c r="V977" s="8"/>
      <c r="W977" s="8"/>
      <c r="X977" s="8"/>
      <c r="Y977" s="8"/>
      <c r="Z977" s="8"/>
      <c r="AA977" s="82"/>
    </row>
    <row r="978" spans="1:27" ht="31.5" hidden="1" outlineLevel="7" x14ac:dyDescent="0.2">
      <c r="A978" s="46" t="s">
        <v>490</v>
      </c>
      <c r="B978" s="46" t="s">
        <v>344</v>
      </c>
      <c r="C978" s="46" t="s">
        <v>711</v>
      </c>
      <c r="D978" s="46" t="s">
        <v>92</v>
      </c>
      <c r="E978" s="50" t="s">
        <v>93</v>
      </c>
      <c r="F978" s="8"/>
      <c r="G978" s="8"/>
      <c r="H978" s="8"/>
      <c r="I978" s="7">
        <v>3191.6</v>
      </c>
      <c r="J978" s="8"/>
      <c r="K978" s="8"/>
      <c r="L978" s="7">
        <f t="shared" si="1167"/>
        <v>3191.6</v>
      </c>
      <c r="M978" s="7">
        <v>-3191.6</v>
      </c>
      <c r="N978" s="7">
        <f>SUM(L978:M978)</f>
        <v>0</v>
      </c>
      <c r="O978" s="8"/>
      <c r="P978" s="8"/>
      <c r="Q978" s="8"/>
      <c r="R978" s="8"/>
      <c r="S978" s="8"/>
      <c r="T978" s="8"/>
      <c r="U978" s="7">
        <f>SUM(S978:T978)</f>
        <v>0</v>
      </c>
      <c r="V978" s="8"/>
      <c r="W978" s="8"/>
      <c r="X978" s="8"/>
      <c r="Y978" s="8"/>
      <c r="Z978" s="8"/>
      <c r="AA978" s="82"/>
    </row>
    <row r="979" spans="1:27" ht="31.5" outlineLevel="4" x14ac:dyDescent="0.2">
      <c r="A979" s="5" t="s">
        <v>490</v>
      </c>
      <c r="B979" s="5" t="s">
        <v>344</v>
      </c>
      <c r="C979" s="5" t="s">
        <v>499</v>
      </c>
      <c r="D979" s="5"/>
      <c r="E979" s="23" t="s">
        <v>500</v>
      </c>
      <c r="F979" s="4">
        <f>F980</f>
        <v>2924.6</v>
      </c>
      <c r="G979" s="4">
        <f t="shared" ref="G979:Z979" si="1175">G980</f>
        <v>0</v>
      </c>
      <c r="H979" s="4">
        <f t="shared" si="1175"/>
        <v>2924.6</v>
      </c>
      <c r="I979" s="4">
        <f t="shared" si="1175"/>
        <v>0</v>
      </c>
      <c r="J979" s="4">
        <f t="shared" si="1175"/>
        <v>59.060769999999991</v>
      </c>
      <c r="K979" s="4">
        <f t="shared" si="1175"/>
        <v>0</v>
      </c>
      <c r="L979" s="4">
        <f t="shared" si="1175"/>
        <v>2983.6607700000004</v>
      </c>
      <c r="M979" s="4">
        <f>M980</f>
        <v>-74.999999999999986</v>
      </c>
      <c r="N979" s="4">
        <f t="shared" ref="N979:U979" si="1176">N980</f>
        <v>2908.6607700000004</v>
      </c>
      <c r="O979" s="4">
        <f t="shared" si="1176"/>
        <v>2650.2</v>
      </c>
      <c r="P979" s="4">
        <f t="shared" si="1176"/>
        <v>0</v>
      </c>
      <c r="Q979" s="4">
        <f t="shared" si="1176"/>
        <v>2650.2</v>
      </c>
      <c r="R979" s="4">
        <f t="shared" si="1176"/>
        <v>0</v>
      </c>
      <c r="S979" s="4">
        <f t="shared" si="1176"/>
        <v>2650.2</v>
      </c>
      <c r="T979" s="4">
        <f t="shared" si="1176"/>
        <v>0</v>
      </c>
      <c r="U979" s="4">
        <f t="shared" si="1176"/>
        <v>2650.2</v>
      </c>
      <c r="V979" s="4">
        <f t="shared" si="1175"/>
        <v>2924.6</v>
      </c>
      <c r="W979" s="4">
        <f t="shared" si="1175"/>
        <v>0</v>
      </c>
      <c r="X979" s="4">
        <f t="shared" si="1175"/>
        <v>2924.6</v>
      </c>
      <c r="Y979" s="4">
        <f t="shared" si="1175"/>
        <v>0</v>
      </c>
      <c r="Z979" s="4">
        <f t="shared" si="1175"/>
        <v>2924.6</v>
      </c>
      <c r="AA979" s="82"/>
    </row>
    <row r="980" spans="1:27" ht="15.75" outlineLevel="5" x14ac:dyDescent="0.2">
      <c r="A980" s="5" t="s">
        <v>490</v>
      </c>
      <c r="B980" s="5" t="s">
        <v>344</v>
      </c>
      <c r="C980" s="5" t="s">
        <v>505</v>
      </c>
      <c r="D980" s="5"/>
      <c r="E980" s="23" t="s">
        <v>506</v>
      </c>
      <c r="F980" s="4">
        <f>F982+F983+F984</f>
        <v>2924.6</v>
      </c>
      <c r="G980" s="4">
        <f t="shared" ref="G980:H980" si="1177">G982+G983+G984</f>
        <v>0</v>
      </c>
      <c r="H980" s="4">
        <f t="shared" si="1177"/>
        <v>2924.6</v>
      </c>
      <c r="I980" s="4">
        <f>I982+I983+I984+I981</f>
        <v>0</v>
      </c>
      <c r="J980" s="4">
        <f t="shared" ref="J980:P980" si="1178">J982+J983+J984+J981</f>
        <v>59.060769999999991</v>
      </c>
      <c r="K980" s="4">
        <f t="shared" si="1178"/>
        <v>0</v>
      </c>
      <c r="L980" s="4">
        <f t="shared" si="1178"/>
        <v>2983.6607700000004</v>
      </c>
      <c r="M980" s="4">
        <f t="shared" si="1178"/>
        <v>-74.999999999999986</v>
      </c>
      <c r="N980" s="4">
        <f t="shared" si="1178"/>
        <v>2908.6607700000004</v>
      </c>
      <c r="O980" s="4">
        <f t="shared" si="1178"/>
        <v>2650.2</v>
      </c>
      <c r="P980" s="4">
        <f t="shared" si="1178"/>
        <v>0</v>
      </c>
      <c r="Q980" s="4">
        <f t="shared" ref="Q980:S980" si="1179">Q982+Q983+Q984</f>
        <v>2650.2</v>
      </c>
      <c r="R980" s="4">
        <f t="shared" si="1179"/>
        <v>0</v>
      </c>
      <c r="S980" s="4">
        <f t="shared" si="1179"/>
        <v>2650.2</v>
      </c>
      <c r="T980" s="4">
        <f t="shared" ref="T980:U980" si="1180">T982+T983+T984+T981</f>
        <v>0</v>
      </c>
      <c r="U980" s="4">
        <f t="shared" si="1180"/>
        <v>2650.2</v>
      </c>
      <c r="V980" s="4">
        <f t="shared" ref="V980:Z980" si="1181">V982+V983+V984</f>
        <v>2924.6</v>
      </c>
      <c r="W980" s="4">
        <f t="shared" si="1181"/>
        <v>0</v>
      </c>
      <c r="X980" s="4">
        <f t="shared" si="1181"/>
        <v>2924.6</v>
      </c>
      <c r="Y980" s="4">
        <f t="shared" si="1181"/>
        <v>0</v>
      </c>
      <c r="Z980" s="4">
        <f t="shared" si="1181"/>
        <v>2924.6</v>
      </c>
      <c r="AA980" s="82"/>
    </row>
    <row r="981" spans="1:27" s="109" customFormat="1" ht="63" hidden="1" outlineLevel="5" x14ac:dyDescent="0.2">
      <c r="A981" s="13" t="s">
        <v>490</v>
      </c>
      <c r="B981" s="13" t="s">
        <v>344</v>
      </c>
      <c r="C981" s="13" t="s">
        <v>505</v>
      </c>
      <c r="D981" s="13" t="s">
        <v>8</v>
      </c>
      <c r="E981" s="18" t="s">
        <v>9</v>
      </c>
      <c r="F981" s="8"/>
      <c r="G981" s="8"/>
      <c r="H981" s="8"/>
      <c r="I981" s="8"/>
      <c r="J981" s="8">
        <v>0.3</v>
      </c>
      <c r="K981" s="8"/>
      <c r="L981" s="8">
        <f t="shared" ref="L981:L984" si="1182">SUM(H981:K981)</f>
        <v>0.3</v>
      </c>
      <c r="M981" s="8">
        <v>-0.3</v>
      </c>
      <c r="N981" s="8">
        <f>SUM(L981:M981)</f>
        <v>0</v>
      </c>
      <c r="O981" s="8"/>
      <c r="P981" s="8"/>
      <c r="Q981" s="8"/>
      <c r="R981" s="8"/>
      <c r="S981" s="8"/>
      <c r="T981" s="8"/>
      <c r="U981" s="8">
        <f>SUM(S981:T981)</f>
        <v>0</v>
      </c>
      <c r="V981" s="8"/>
      <c r="W981" s="8"/>
      <c r="X981" s="8"/>
      <c r="Y981" s="8"/>
      <c r="Z981" s="8"/>
      <c r="AA981" s="82"/>
    </row>
    <row r="982" spans="1:27" ht="31.5" outlineLevel="7" x14ac:dyDescent="0.2">
      <c r="A982" s="13" t="s">
        <v>490</v>
      </c>
      <c r="B982" s="13" t="s">
        <v>344</v>
      </c>
      <c r="C982" s="13" t="s">
        <v>505</v>
      </c>
      <c r="D982" s="13" t="s">
        <v>11</v>
      </c>
      <c r="E982" s="18" t="s">
        <v>12</v>
      </c>
      <c r="F982" s="8">
        <v>547.9</v>
      </c>
      <c r="G982" s="8"/>
      <c r="H982" s="8">
        <f t="shared" ref="H982:H984" si="1183">SUM(F982:G982)</f>
        <v>547.9</v>
      </c>
      <c r="I982" s="8"/>
      <c r="J982" s="8">
        <f>3.3+45.46077+10</f>
        <v>58.760769999999994</v>
      </c>
      <c r="K982" s="8">
        <v>-200</v>
      </c>
      <c r="L982" s="8">
        <f t="shared" si="1182"/>
        <v>406.66076999999996</v>
      </c>
      <c r="M982" s="8">
        <f>-3.3-45.46077-10-312.9</f>
        <v>-371.66076999999996</v>
      </c>
      <c r="N982" s="8">
        <f>SUM(L982:M982)</f>
        <v>35</v>
      </c>
      <c r="O982" s="8">
        <v>490</v>
      </c>
      <c r="P982" s="8"/>
      <c r="Q982" s="8">
        <f t="shared" ref="Q982:Q984" si="1184">SUM(O982:P982)</f>
        <v>490</v>
      </c>
      <c r="R982" s="8"/>
      <c r="S982" s="8">
        <f t="shared" ref="S982:S984" si="1185">SUM(Q982:R982)</f>
        <v>490</v>
      </c>
      <c r="T982" s="8"/>
      <c r="U982" s="8">
        <f>SUM(S982:T982)</f>
        <v>490</v>
      </c>
      <c r="V982" s="8">
        <v>547.9</v>
      </c>
      <c r="W982" s="8"/>
      <c r="X982" s="8">
        <f t="shared" ref="X982:X984" si="1186">SUM(V982:W982)</f>
        <v>547.9</v>
      </c>
      <c r="Y982" s="8"/>
      <c r="Z982" s="8">
        <f t="shared" ref="Z982:Z984" si="1187">SUM(X982:Y982)</f>
        <v>547.9</v>
      </c>
      <c r="AA982" s="82"/>
    </row>
    <row r="983" spans="1:27" ht="15.75" outlineLevel="7" x14ac:dyDescent="0.2">
      <c r="A983" s="13" t="s">
        <v>490</v>
      </c>
      <c r="B983" s="13" t="s">
        <v>344</v>
      </c>
      <c r="C983" s="13" t="s">
        <v>505</v>
      </c>
      <c r="D983" s="13" t="s">
        <v>33</v>
      </c>
      <c r="E983" s="18" t="s">
        <v>34</v>
      </c>
      <c r="F983" s="8">
        <v>180.2</v>
      </c>
      <c r="G983" s="8"/>
      <c r="H983" s="8">
        <f t="shared" si="1183"/>
        <v>180.2</v>
      </c>
      <c r="I983" s="8"/>
      <c r="J983" s="8"/>
      <c r="K983" s="8">
        <v>-79.8</v>
      </c>
      <c r="L983" s="8">
        <f t="shared" si="1182"/>
        <v>100.39999999999999</v>
      </c>
      <c r="M983" s="8">
        <f>279.9-75</f>
        <v>204.89999999999998</v>
      </c>
      <c r="N983" s="8">
        <f>SUM(L983:M983)</f>
        <v>305.29999999999995</v>
      </c>
      <c r="O983" s="8">
        <v>180.2</v>
      </c>
      <c r="P983" s="8"/>
      <c r="Q983" s="8">
        <f t="shared" si="1184"/>
        <v>180.2</v>
      </c>
      <c r="R983" s="8"/>
      <c r="S983" s="8">
        <f t="shared" si="1185"/>
        <v>180.2</v>
      </c>
      <c r="T983" s="8"/>
      <c r="U983" s="8">
        <f>SUM(S983:T983)</f>
        <v>180.2</v>
      </c>
      <c r="V983" s="8">
        <v>180.2</v>
      </c>
      <c r="W983" s="8"/>
      <c r="X983" s="8">
        <f t="shared" si="1186"/>
        <v>180.2</v>
      </c>
      <c r="Y983" s="8"/>
      <c r="Z983" s="8">
        <f t="shared" si="1187"/>
        <v>180.2</v>
      </c>
      <c r="AA983" s="82"/>
    </row>
    <row r="984" spans="1:27" ht="31.5" outlineLevel="7" x14ac:dyDescent="0.2">
      <c r="A984" s="13" t="s">
        <v>490</v>
      </c>
      <c r="B984" s="13" t="s">
        <v>344</v>
      </c>
      <c r="C984" s="13" t="s">
        <v>505</v>
      </c>
      <c r="D984" s="13" t="s">
        <v>92</v>
      </c>
      <c r="E984" s="18" t="s">
        <v>93</v>
      </c>
      <c r="F984" s="8">
        <v>2196.5</v>
      </c>
      <c r="G984" s="8"/>
      <c r="H984" s="8">
        <f t="shared" si="1183"/>
        <v>2196.5</v>
      </c>
      <c r="I984" s="8"/>
      <c r="J984" s="8"/>
      <c r="K984" s="8">
        <v>279.8</v>
      </c>
      <c r="L984" s="8">
        <f t="shared" si="1182"/>
        <v>2476.3000000000002</v>
      </c>
      <c r="M984" s="8">
        <f>3.3+45.46077+10+33.3</f>
        <v>92.060769999999991</v>
      </c>
      <c r="N984" s="8">
        <f>SUM(L984:M984)</f>
        <v>2568.3607700000002</v>
      </c>
      <c r="O984" s="8">
        <v>1980</v>
      </c>
      <c r="P984" s="8"/>
      <c r="Q984" s="8">
        <f t="shared" si="1184"/>
        <v>1980</v>
      </c>
      <c r="R984" s="8"/>
      <c r="S984" s="8">
        <f t="shared" si="1185"/>
        <v>1980</v>
      </c>
      <c r="T984" s="8"/>
      <c r="U984" s="8">
        <f>SUM(S984:T984)</f>
        <v>1980</v>
      </c>
      <c r="V984" s="8">
        <v>2196.5</v>
      </c>
      <c r="W984" s="8"/>
      <c r="X984" s="8">
        <f t="shared" si="1186"/>
        <v>2196.5</v>
      </c>
      <c r="Y984" s="8"/>
      <c r="Z984" s="8">
        <f t="shared" si="1187"/>
        <v>2196.5</v>
      </c>
      <c r="AA984" s="82"/>
    </row>
    <row r="985" spans="1:27" ht="31.5" hidden="1" outlineLevel="3" x14ac:dyDescent="0.2">
      <c r="A985" s="5" t="s">
        <v>490</v>
      </c>
      <c r="B985" s="5" t="s">
        <v>344</v>
      </c>
      <c r="C985" s="5" t="s">
        <v>492</v>
      </c>
      <c r="D985" s="5"/>
      <c r="E985" s="23" t="s">
        <v>493</v>
      </c>
      <c r="F985" s="4">
        <f>F986</f>
        <v>52121.5</v>
      </c>
      <c r="G985" s="4">
        <f t="shared" ref="G985:V987" si="1188">G986</f>
        <v>0</v>
      </c>
      <c r="H985" s="4">
        <f t="shared" si="1188"/>
        <v>52121.5</v>
      </c>
      <c r="I985" s="4">
        <f t="shared" si="1188"/>
        <v>0</v>
      </c>
      <c r="J985" s="4">
        <f t="shared" si="1188"/>
        <v>0</v>
      </c>
      <c r="K985" s="4">
        <f t="shared" si="1188"/>
        <v>-1093.3761999999999</v>
      </c>
      <c r="L985" s="4">
        <f t="shared" si="1188"/>
        <v>51028.123800000001</v>
      </c>
      <c r="M985" s="4">
        <f t="shared" si="1188"/>
        <v>0</v>
      </c>
      <c r="N985" s="4">
        <f t="shared" si="1188"/>
        <v>51028.123800000001</v>
      </c>
      <c r="O985" s="4">
        <f t="shared" si="1188"/>
        <v>49520</v>
      </c>
      <c r="P985" s="4">
        <f t="shared" si="1188"/>
        <v>0</v>
      </c>
      <c r="Q985" s="4">
        <f t="shared" si="1188"/>
        <v>49520</v>
      </c>
      <c r="R985" s="4">
        <f t="shared" si="1188"/>
        <v>0</v>
      </c>
      <c r="S985" s="4">
        <f t="shared" si="1188"/>
        <v>49520</v>
      </c>
      <c r="T985" s="4">
        <f t="shared" si="1188"/>
        <v>0</v>
      </c>
      <c r="U985" s="4">
        <f t="shared" si="1188"/>
        <v>49520</v>
      </c>
      <c r="V985" s="4">
        <f t="shared" si="1188"/>
        <v>49520</v>
      </c>
      <c r="W985" s="4">
        <f t="shared" ref="W985:Z987" si="1189">W986</f>
        <v>0</v>
      </c>
      <c r="X985" s="4">
        <f t="shared" si="1189"/>
        <v>49520</v>
      </c>
      <c r="Y985" s="4">
        <f t="shared" si="1189"/>
        <v>0</v>
      </c>
      <c r="Z985" s="4">
        <f t="shared" si="1189"/>
        <v>49520</v>
      </c>
      <c r="AA985" s="82"/>
    </row>
    <row r="986" spans="1:27" ht="31.5" hidden="1" outlineLevel="4" x14ac:dyDescent="0.2">
      <c r="A986" s="5" t="s">
        <v>490</v>
      </c>
      <c r="B986" s="5" t="s">
        <v>344</v>
      </c>
      <c r="C986" s="5" t="s">
        <v>494</v>
      </c>
      <c r="D986" s="5"/>
      <c r="E986" s="23" t="s">
        <v>57</v>
      </c>
      <c r="F986" s="4">
        <f>F987</f>
        <v>52121.5</v>
      </c>
      <c r="G986" s="4">
        <f t="shared" si="1188"/>
        <v>0</v>
      </c>
      <c r="H986" s="4">
        <f t="shared" si="1188"/>
        <v>52121.5</v>
      </c>
      <c r="I986" s="4">
        <f t="shared" si="1188"/>
        <v>0</v>
      </c>
      <c r="J986" s="4">
        <f t="shared" si="1188"/>
        <v>0</v>
      </c>
      <c r="K986" s="4">
        <f t="shared" si="1188"/>
        <v>-1093.3761999999999</v>
      </c>
      <c r="L986" s="4">
        <f t="shared" si="1188"/>
        <v>51028.123800000001</v>
      </c>
      <c r="M986" s="4">
        <f t="shared" si="1188"/>
        <v>0</v>
      </c>
      <c r="N986" s="4">
        <f t="shared" si="1188"/>
        <v>51028.123800000001</v>
      </c>
      <c r="O986" s="4">
        <f t="shared" si="1188"/>
        <v>49520</v>
      </c>
      <c r="P986" s="4">
        <f t="shared" si="1188"/>
        <v>0</v>
      </c>
      <c r="Q986" s="4">
        <f t="shared" si="1188"/>
        <v>49520</v>
      </c>
      <c r="R986" s="4">
        <f t="shared" si="1188"/>
        <v>0</v>
      </c>
      <c r="S986" s="4">
        <f t="shared" si="1188"/>
        <v>49520</v>
      </c>
      <c r="T986" s="4">
        <f t="shared" si="1188"/>
        <v>0</v>
      </c>
      <c r="U986" s="4">
        <f t="shared" si="1188"/>
        <v>49520</v>
      </c>
      <c r="V986" s="4">
        <f t="shared" si="1188"/>
        <v>49520</v>
      </c>
      <c r="W986" s="4">
        <f t="shared" si="1189"/>
        <v>0</v>
      </c>
      <c r="X986" s="4">
        <f t="shared" si="1189"/>
        <v>49520</v>
      </c>
      <c r="Y986" s="4">
        <f t="shared" si="1189"/>
        <v>0</v>
      </c>
      <c r="Z986" s="4">
        <f t="shared" si="1189"/>
        <v>49520</v>
      </c>
      <c r="AA986" s="82"/>
    </row>
    <row r="987" spans="1:27" ht="31.5" hidden="1" outlineLevel="5" x14ac:dyDescent="0.2">
      <c r="A987" s="5" t="s">
        <v>490</v>
      </c>
      <c r="B987" s="5" t="s">
        <v>344</v>
      </c>
      <c r="C987" s="5" t="s">
        <v>496</v>
      </c>
      <c r="D987" s="5"/>
      <c r="E987" s="23" t="s">
        <v>557</v>
      </c>
      <c r="F987" s="4">
        <f>F988</f>
        <v>52121.5</v>
      </c>
      <c r="G987" s="4">
        <f t="shared" si="1188"/>
        <v>0</v>
      </c>
      <c r="H987" s="4">
        <f t="shared" si="1188"/>
        <v>52121.5</v>
      </c>
      <c r="I987" s="4">
        <f t="shared" si="1188"/>
        <v>0</v>
      </c>
      <c r="J987" s="4">
        <f t="shared" si="1188"/>
        <v>0</v>
      </c>
      <c r="K987" s="4">
        <f t="shared" si="1188"/>
        <v>-1093.3761999999999</v>
      </c>
      <c r="L987" s="4">
        <f t="shared" si="1188"/>
        <v>51028.123800000001</v>
      </c>
      <c r="M987" s="4">
        <f t="shared" si="1188"/>
        <v>0</v>
      </c>
      <c r="N987" s="4">
        <f t="shared" si="1188"/>
        <v>51028.123800000001</v>
      </c>
      <c r="O987" s="4">
        <f t="shared" si="1188"/>
        <v>49520</v>
      </c>
      <c r="P987" s="4">
        <f t="shared" si="1188"/>
        <v>0</v>
      </c>
      <c r="Q987" s="4">
        <f t="shared" si="1188"/>
        <v>49520</v>
      </c>
      <c r="R987" s="4">
        <f t="shared" si="1188"/>
        <v>0</v>
      </c>
      <c r="S987" s="4">
        <f t="shared" si="1188"/>
        <v>49520</v>
      </c>
      <c r="T987" s="4">
        <f t="shared" si="1188"/>
        <v>0</v>
      </c>
      <c r="U987" s="4">
        <f t="shared" si="1188"/>
        <v>49520</v>
      </c>
      <c r="V987" s="4">
        <f t="shared" si="1188"/>
        <v>49520</v>
      </c>
      <c r="W987" s="4">
        <f t="shared" si="1189"/>
        <v>0</v>
      </c>
      <c r="X987" s="4">
        <f t="shared" si="1189"/>
        <v>49520</v>
      </c>
      <c r="Y987" s="4">
        <f t="shared" si="1189"/>
        <v>0</v>
      </c>
      <c r="Z987" s="4">
        <f t="shared" si="1189"/>
        <v>49520</v>
      </c>
      <c r="AA987" s="82"/>
    </row>
    <row r="988" spans="1:27" ht="31.5" hidden="1" outlineLevel="7" x14ac:dyDescent="0.2">
      <c r="A988" s="13" t="s">
        <v>490</v>
      </c>
      <c r="B988" s="13" t="s">
        <v>344</v>
      </c>
      <c r="C988" s="13" t="s">
        <v>496</v>
      </c>
      <c r="D988" s="13" t="s">
        <v>92</v>
      </c>
      <c r="E988" s="18" t="s">
        <v>93</v>
      </c>
      <c r="F988" s="8">
        <v>52121.5</v>
      </c>
      <c r="G988" s="8"/>
      <c r="H988" s="8">
        <f t="shared" ref="H988" si="1190">SUM(F988:G988)</f>
        <v>52121.5</v>
      </c>
      <c r="I988" s="8"/>
      <c r="J988" s="8"/>
      <c r="K988" s="8">
        <f>-29.5-1063.8762</f>
        <v>-1093.3761999999999</v>
      </c>
      <c r="L988" s="8">
        <f t="shared" ref="L988" si="1191">SUM(H988:K988)</f>
        <v>51028.123800000001</v>
      </c>
      <c r="M988" s="8"/>
      <c r="N988" s="8">
        <f>SUM(L988:M988)</f>
        <v>51028.123800000001</v>
      </c>
      <c r="O988" s="8">
        <v>49520</v>
      </c>
      <c r="P988" s="8"/>
      <c r="Q988" s="8">
        <f t="shared" ref="Q988" si="1192">SUM(O988:P988)</f>
        <v>49520</v>
      </c>
      <c r="R988" s="8"/>
      <c r="S988" s="8">
        <f t="shared" ref="S988" si="1193">SUM(Q988:R988)</f>
        <v>49520</v>
      </c>
      <c r="T988" s="8"/>
      <c r="U988" s="8">
        <f>SUM(S988:T988)</f>
        <v>49520</v>
      </c>
      <c r="V988" s="8">
        <v>49520</v>
      </c>
      <c r="W988" s="8"/>
      <c r="X988" s="8">
        <f t="shared" ref="X988" si="1194">SUM(V988:W988)</f>
        <v>49520</v>
      </c>
      <c r="Y988" s="8"/>
      <c r="Z988" s="8">
        <f t="shared" ref="Z988" si="1195">SUM(X988:Y988)</f>
        <v>49520</v>
      </c>
      <c r="AA988" s="82"/>
    </row>
    <row r="989" spans="1:27" ht="15.75" outlineLevel="1" x14ac:dyDescent="0.2">
      <c r="A989" s="5" t="s">
        <v>490</v>
      </c>
      <c r="B989" s="5" t="s">
        <v>508</v>
      </c>
      <c r="C989" s="5"/>
      <c r="D989" s="5"/>
      <c r="E989" s="23" t="s">
        <v>509</v>
      </c>
      <c r="F989" s="4">
        <f>F990</f>
        <v>0</v>
      </c>
      <c r="G989" s="4">
        <f t="shared" ref="G989:Z991" si="1196">G990</f>
        <v>0</v>
      </c>
      <c r="H989" s="4"/>
      <c r="I989" s="4">
        <f t="shared" si="1196"/>
        <v>2543.7894700000002</v>
      </c>
      <c r="J989" s="4">
        <f t="shared" si="1196"/>
        <v>0</v>
      </c>
      <c r="K989" s="4">
        <f t="shared" si="1196"/>
        <v>0</v>
      </c>
      <c r="L989" s="4">
        <f t="shared" si="1196"/>
        <v>2543.7894700000002</v>
      </c>
      <c r="M989" s="4">
        <f t="shared" si="1196"/>
        <v>133.88365999999999</v>
      </c>
      <c r="N989" s="4">
        <f t="shared" si="1196"/>
        <v>2677.6731300000001</v>
      </c>
      <c r="O989" s="4">
        <f t="shared" si="1196"/>
        <v>2748.9495500000003</v>
      </c>
      <c r="P989" s="4">
        <f t="shared" si="1196"/>
        <v>0</v>
      </c>
      <c r="Q989" s="4">
        <f t="shared" si="1196"/>
        <v>2748.9495500000003</v>
      </c>
      <c r="R989" s="4">
        <f t="shared" si="1196"/>
        <v>2717.26316</v>
      </c>
      <c r="S989" s="4">
        <f t="shared" si="1196"/>
        <v>5466.2127099999998</v>
      </c>
      <c r="T989" s="4">
        <f t="shared" si="1196"/>
        <v>143.01384999999999</v>
      </c>
      <c r="U989" s="4">
        <f t="shared" si="1196"/>
        <v>5609.2265600000001</v>
      </c>
      <c r="V989" s="4">
        <f t="shared" si="1196"/>
        <v>0</v>
      </c>
      <c r="W989" s="4">
        <f t="shared" si="1196"/>
        <v>0</v>
      </c>
      <c r="X989" s="4">
        <f t="shared" si="1196"/>
        <v>0</v>
      </c>
      <c r="Y989" s="4">
        <f t="shared" si="1196"/>
        <v>7095.4013599999998</v>
      </c>
      <c r="Z989" s="4">
        <f t="shared" si="1196"/>
        <v>7095.4013599999998</v>
      </c>
      <c r="AA989" s="82"/>
    </row>
    <row r="990" spans="1:27" ht="31.5" outlineLevel="2" x14ac:dyDescent="0.2">
      <c r="A990" s="5" t="s">
        <v>490</v>
      </c>
      <c r="B990" s="5" t="s">
        <v>508</v>
      </c>
      <c r="C990" s="5" t="s">
        <v>346</v>
      </c>
      <c r="D990" s="5"/>
      <c r="E990" s="23" t="s">
        <v>347</v>
      </c>
      <c r="F990" s="4">
        <f>F991</f>
        <v>0</v>
      </c>
      <c r="G990" s="4">
        <f t="shared" si="1196"/>
        <v>0</v>
      </c>
      <c r="H990" s="4"/>
      <c r="I990" s="4">
        <f t="shared" si="1196"/>
        <v>2543.7894700000002</v>
      </c>
      <c r="J990" s="4">
        <f t="shared" si="1196"/>
        <v>0</v>
      </c>
      <c r="K990" s="4">
        <f t="shared" si="1196"/>
        <v>0</v>
      </c>
      <c r="L990" s="4">
        <f t="shared" si="1196"/>
        <v>2543.7894700000002</v>
      </c>
      <c r="M990" s="4">
        <f t="shared" si="1196"/>
        <v>133.88365999999999</v>
      </c>
      <c r="N990" s="4">
        <f t="shared" si="1196"/>
        <v>2677.6731300000001</v>
      </c>
      <c r="O990" s="4">
        <f t="shared" si="1196"/>
        <v>2748.9495500000003</v>
      </c>
      <c r="P990" s="4">
        <f t="shared" si="1196"/>
        <v>0</v>
      </c>
      <c r="Q990" s="4">
        <f t="shared" si="1196"/>
        <v>2748.9495500000003</v>
      </c>
      <c r="R990" s="4">
        <f t="shared" si="1196"/>
        <v>2717.26316</v>
      </c>
      <c r="S990" s="4">
        <f t="shared" si="1196"/>
        <v>5466.2127099999998</v>
      </c>
      <c r="T990" s="4">
        <f t="shared" si="1196"/>
        <v>143.01384999999999</v>
      </c>
      <c r="U990" s="4">
        <f t="shared" si="1196"/>
        <v>5609.2265600000001</v>
      </c>
      <c r="V990" s="4">
        <f t="shared" si="1196"/>
        <v>0</v>
      </c>
      <c r="W990" s="4">
        <f t="shared" si="1196"/>
        <v>0</v>
      </c>
      <c r="X990" s="4">
        <f t="shared" si="1196"/>
        <v>0</v>
      </c>
      <c r="Y990" s="4">
        <f t="shared" si="1196"/>
        <v>7095.4013599999998</v>
      </c>
      <c r="Z990" s="4">
        <f t="shared" si="1196"/>
        <v>7095.4013599999998</v>
      </c>
      <c r="AA990" s="82"/>
    </row>
    <row r="991" spans="1:27" ht="31.5" outlineLevel="3" x14ac:dyDescent="0.2">
      <c r="A991" s="5" t="s">
        <v>490</v>
      </c>
      <c r="B991" s="5" t="s">
        <v>508</v>
      </c>
      <c r="C991" s="5" t="s">
        <v>348</v>
      </c>
      <c r="D991" s="5"/>
      <c r="E991" s="23" t="s">
        <v>349</v>
      </c>
      <c r="F991" s="4">
        <f>F992</f>
        <v>0</v>
      </c>
      <c r="G991" s="4">
        <f t="shared" si="1196"/>
        <v>0</v>
      </c>
      <c r="H991" s="4"/>
      <c r="I991" s="4">
        <f t="shared" si="1196"/>
        <v>2543.7894700000002</v>
      </c>
      <c r="J991" s="4">
        <f t="shared" si="1196"/>
        <v>0</v>
      </c>
      <c r="K991" s="4">
        <f t="shared" si="1196"/>
        <v>0</v>
      </c>
      <c r="L991" s="4">
        <f t="shared" si="1196"/>
        <v>2543.7894700000002</v>
      </c>
      <c r="M991" s="4">
        <f t="shared" si="1196"/>
        <v>133.88365999999999</v>
      </c>
      <c r="N991" s="4">
        <f t="shared" si="1196"/>
        <v>2677.6731300000001</v>
      </c>
      <c r="O991" s="4">
        <f t="shared" si="1196"/>
        <v>2748.9495500000003</v>
      </c>
      <c r="P991" s="4">
        <f t="shared" si="1196"/>
        <v>0</v>
      </c>
      <c r="Q991" s="4">
        <f t="shared" si="1196"/>
        <v>2748.9495500000003</v>
      </c>
      <c r="R991" s="4">
        <f t="shared" si="1196"/>
        <v>2717.26316</v>
      </c>
      <c r="S991" s="4">
        <f t="shared" si="1196"/>
        <v>5466.2127099999998</v>
      </c>
      <c r="T991" s="4">
        <f t="shared" si="1196"/>
        <v>143.01384999999999</v>
      </c>
      <c r="U991" s="4">
        <f t="shared" si="1196"/>
        <v>5609.2265600000001</v>
      </c>
      <c r="V991" s="4">
        <f t="shared" si="1196"/>
        <v>0</v>
      </c>
      <c r="W991" s="4">
        <f t="shared" si="1196"/>
        <v>0</v>
      </c>
      <c r="X991" s="4">
        <f t="shared" si="1196"/>
        <v>0</v>
      </c>
      <c r="Y991" s="4">
        <f t="shared" si="1196"/>
        <v>7095.4013599999998</v>
      </c>
      <c r="Z991" s="4">
        <f t="shared" si="1196"/>
        <v>7095.4013599999998</v>
      </c>
      <c r="AA991" s="82"/>
    </row>
    <row r="992" spans="1:27" ht="31.5" outlineLevel="4" collapsed="1" x14ac:dyDescent="0.2">
      <c r="A992" s="5" t="s">
        <v>490</v>
      </c>
      <c r="B992" s="5" t="s">
        <v>508</v>
      </c>
      <c r="C992" s="5" t="s">
        <v>507</v>
      </c>
      <c r="D992" s="5"/>
      <c r="E992" s="23" t="s">
        <v>610</v>
      </c>
      <c r="F992" s="4">
        <f>F995+F993</f>
        <v>0</v>
      </c>
      <c r="G992" s="4">
        <f t="shared" ref="G992" si="1197">G995+G993</f>
        <v>0</v>
      </c>
      <c r="H992" s="4"/>
      <c r="I992" s="4">
        <f>I995+I993+I999</f>
        <v>2543.7894700000002</v>
      </c>
      <c r="J992" s="4">
        <f t="shared" ref="J992:Z992" si="1198">J995+J993+J999</f>
        <v>0</v>
      </c>
      <c r="K992" s="4">
        <f t="shared" si="1198"/>
        <v>0</v>
      </c>
      <c r="L992" s="4">
        <f t="shared" si="1198"/>
        <v>2543.7894700000002</v>
      </c>
      <c r="M992" s="4">
        <f>M995+M993+M999+M997</f>
        <v>133.88365999999999</v>
      </c>
      <c r="N992" s="4">
        <f t="shared" ref="N992:U992" si="1199">N995+N993+N999+N997</f>
        <v>2677.6731300000001</v>
      </c>
      <c r="O992" s="4">
        <f t="shared" si="1199"/>
        <v>2748.9495500000003</v>
      </c>
      <c r="P992" s="4">
        <f t="shared" si="1199"/>
        <v>0</v>
      </c>
      <c r="Q992" s="4">
        <f t="shared" si="1199"/>
        <v>2748.9495500000003</v>
      </c>
      <c r="R992" s="4">
        <f t="shared" si="1199"/>
        <v>2717.26316</v>
      </c>
      <c r="S992" s="4">
        <f t="shared" si="1199"/>
        <v>5466.2127099999998</v>
      </c>
      <c r="T992" s="4">
        <f t="shared" si="1199"/>
        <v>143.01384999999999</v>
      </c>
      <c r="U992" s="4">
        <f t="shared" si="1199"/>
        <v>5609.2265600000001</v>
      </c>
      <c r="V992" s="4">
        <f t="shared" si="1198"/>
        <v>0</v>
      </c>
      <c r="W992" s="4">
        <f t="shared" si="1198"/>
        <v>0</v>
      </c>
      <c r="X992" s="4">
        <f t="shared" si="1198"/>
        <v>0</v>
      </c>
      <c r="Y992" s="4">
        <f t="shared" si="1198"/>
        <v>7095.4013599999998</v>
      </c>
      <c r="Z992" s="4">
        <f t="shared" si="1198"/>
        <v>7095.4013599999998</v>
      </c>
      <c r="AA992" s="82"/>
    </row>
    <row r="993" spans="1:27" s="111" customFormat="1" ht="63" hidden="1" outlineLevel="5" x14ac:dyDescent="0.2">
      <c r="A993" s="110" t="s">
        <v>490</v>
      </c>
      <c r="B993" s="110" t="s">
        <v>508</v>
      </c>
      <c r="C993" s="110" t="s">
        <v>510</v>
      </c>
      <c r="D993" s="110"/>
      <c r="E993" s="53" t="s">
        <v>636</v>
      </c>
      <c r="F993" s="54">
        <f>F994</f>
        <v>0</v>
      </c>
      <c r="G993" s="54">
        <f t="shared" ref="G993:M993" si="1200">G994</f>
        <v>0</v>
      </c>
      <c r="H993" s="54"/>
      <c r="I993" s="54">
        <f t="shared" si="1200"/>
        <v>0</v>
      </c>
      <c r="J993" s="54">
        <f t="shared" si="1200"/>
        <v>0</v>
      </c>
      <c r="K993" s="54">
        <f t="shared" si="1200"/>
        <v>0</v>
      </c>
      <c r="L993" s="54"/>
      <c r="M993" s="54">
        <f t="shared" si="1200"/>
        <v>0</v>
      </c>
      <c r="N993" s="54"/>
      <c r="O993" s="54">
        <f t="shared" ref="O993:W999" si="1201">O994</f>
        <v>137.44704999999999</v>
      </c>
      <c r="P993" s="54">
        <f t="shared" si="1201"/>
        <v>0</v>
      </c>
      <c r="Q993" s="54">
        <f t="shared" si="1201"/>
        <v>137.44704999999999</v>
      </c>
      <c r="R993" s="54">
        <f t="shared" si="1201"/>
        <v>0</v>
      </c>
      <c r="S993" s="54">
        <f t="shared" si="1201"/>
        <v>137.44704999999999</v>
      </c>
      <c r="T993" s="54">
        <f t="shared" si="1201"/>
        <v>0</v>
      </c>
      <c r="U993" s="54">
        <f t="shared" si="1201"/>
        <v>137.44704999999999</v>
      </c>
      <c r="V993" s="54">
        <f t="shared" si="1201"/>
        <v>0</v>
      </c>
      <c r="W993" s="54">
        <f t="shared" si="1201"/>
        <v>0</v>
      </c>
      <c r="X993" s="54"/>
      <c r="Y993" s="54">
        <f t="shared" ref="Y993:Z993" si="1202">Y994</f>
        <v>0</v>
      </c>
      <c r="Z993" s="54">
        <f t="shared" si="1202"/>
        <v>0</v>
      </c>
      <c r="AA993" s="82"/>
    </row>
    <row r="994" spans="1:27" s="111" customFormat="1" ht="31.5" hidden="1" outlineLevel="7" x14ac:dyDescent="0.2">
      <c r="A994" s="112" t="s">
        <v>490</v>
      </c>
      <c r="B994" s="112" t="s">
        <v>508</v>
      </c>
      <c r="C994" s="112" t="s">
        <v>510</v>
      </c>
      <c r="D994" s="112" t="s">
        <v>92</v>
      </c>
      <c r="E994" s="55" t="s">
        <v>93</v>
      </c>
      <c r="F994" s="56"/>
      <c r="G994" s="56"/>
      <c r="H994" s="56"/>
      <c r="I994" s="56"/>
      <c r="J994" s="56"/>
      <c r="K994" s="56"/>
      <c r="L994" s="56"/>
      <c r="M994" s="56"/>
      <c r="N994" s="56"/>
      <c r="O994" s="57">
        <v>137.44704999999999</v>
      </c>
      <c r="P994" s="8"/>
      <c r="Q994" s="8">
        <f t="shared" ref="Q994:S994" si="1203">SUM(O994:P994)</f>
        <v>137.44704999999999</v>
      </c>
      <c r="R994" s="56"/>
      <c r="S994" s="8">
        <f t="shared" si="1203"/>
        <v>137.44704999999999</v>
      </c>
      <c r="T994" s="56"/>
      <c r="U994" s="8">
        <f>SUM(S994:T994)</f>
        <v>137.44704999999999</v>
      </c>
      <c r="V994" s="56"/>
      <c r="W994" s="8"/>
      <c r="X994" s="8"/>
      <c r="Y994" s="56"/>
      <c r="Z994" s="8">
        <f t="shared" ref="Z994" si="1204">SUM(X994:Y994)</f>
        <v>0</v>
      </c>
      <c r="AA994" s="82"/>
    </row>
    <row r="995" spans="1:27" s="107" customFormat="1" ht="63" hidden="1" outlineLevel="5" x14ac:dyDescent="0.2">
      <c r="A995" s="47" t="s">
        <v>490</v>
      </c>
      <c r="B995" s="47" t="s">
        <v>508</v>
      </c>
      <c r="C995" s="47" t="s">
        <v>510</v>
      </c>
      <c r="D995" s="47"/>
      <c r="E995" s="45" t="s">
        <v>651</v>
      </c>
      <c r="F995" s="20">
        <f>F996</f>
        <v>0</v>
      </c>
      <c r="G995" s="20">
        <f t="shared" ref="G995:M995" si="1205">G996</f>
        <v>0</v>
      </c>
      <c r="H995" s="20"/>
      <c r="I995" s="20">
        <f t="shared" si="1205"/>
        <v>0</v>
      </c>
      <c r="J995" s="20">
        <f t="shared" si="1205"/>
        <v>0</v>
      </c>
      <c r="K995" s="20">
        <f t="shared" si="1205"/>
        <v>0</v>
      </c>
      <c r="L995" s="20"/>
      <c r="M995" s="20">
        <f t="shared" si="1205"/>
        <v>0</v>
      </c>
      <c r="N995" s="20"/>
      <c r="O995" s="20">
        <f t="shared" si="1201"/>
        <v>2611.5025000000001</v>
      </c>
      <c r="P995" s="20">
        <f t="shared" si="1201"/>
        <v>0</v>
      </c>
      <c r="Q995" s="20">
        <f t="shared" si="1201"/>
        <v>2611.5025000000001</v>
      </c>
      <c r="R995" s="20">
        <f t="shared" si="1201"/>
        <v>0</v>
      </c>
      <c r="S995" s="20">
        <f t="shared" si="1201"/>
        <v>2611.5025000000001</v>
      </c>
      <c r="T995" s="20">
        <f t="shared" si="1201"/>
        <v>0</v>
      </c>
      <c r="U995" s="20">
        <f t="shared" si="1201"/>
        <v>2611.5025000000001</v>
      </c>
      <c r="V995" s="20">
        <f t="shared" si="1201"/>
        <v>0</v>
      </c>
      <c r="W995" s="20">
        <f t="shared" si="1201"/>
        <v>0</v>
      </c>
      <c r="X995" s="20"/>
      <c r="Y995" s="20">
        <f t="shared" ref="Y995:Z995" si="1206">Y996</f>
        <v>7095.4013599999998</v>
      </c>
      <c r="Z995" s="20">
        <f t="shared" si="1206"/>
        <v>7095.4013599999998</v>
      </c>
      <c r="AA995" s="82"/>
    </row>
    <row r="996" spans="1:27" s="107" customFormat="1" ht="31.5" hidden="1" outlineLevel="7" x14ac:dyDescent="0.2">
      <c r="A996" s="46" t="s">
        <v>490</v>
      </c>
      <c r="B996" s="46" t="s">
        <v>508</v>
      </c>
      <c r="C996" s="46" t="s">
        <v>510</v>
      </c>
      <c r="D996" s="46" t="s">
        <v>92</v>
      </c>
      <c r="E996" s="50" t="s">
        <v>93</v>
      </c>
      <c r="F996" s="7"/>
      <c r="G996" s="7"/>
      <c r="H996" s="7"/>
      <c r="I996" s="7"/>
      <c r="J996" s="7"/>
      <c r="K996" s="7"/>
      <c r="L996" s="7"/>
      <c r="M996" s="7"/>
      <c r="N996" s="7"/>
      <c r="O996" s="7">
        <v>2611.5025000000001</v>
      </c>
      <c r="P996" s="7"/>
      <c r="Q996" s="7">
        <f t="shared" ref="Q996:S996" si="1207">SUM(O996:P996)</f>
        <v>2611.5025000000001</v>
      </c>
      <c r="R996" s="7"/>
      <c r="S996" s="7">
        <f t="shared" si="1207"/>
        <v>2611.5025000000001</v>
      </c>
      <c r="T996" s="7"/>
      <c r="U996" s="7">
        <f>SUM(S996:T996)</f>
        <v>2611.5025000000001</v>
      </c>
      <c r="V996" s="7"/>
      <c r="W996" s="7"/>
      <c r="X996" s="7"/>
      <c r="Y996" s="7">
        <v>7095.4013599999998</v>
      </c>
      <c r="Z996" s="7">
        <f t="shared" ref="Z996" si="1208">SUM(X996:Y996)</f>
        <v>7095.4013599999998</v>
      </c>
      <c r="AA996" s="82"/>
    </row>
    <row r="997" spans="1:27" s="107" customFormat="1" ht="47.25" outlineLevel="7" x14ac:dyDescent="0.2">
      <c r="A997" s="5" t="s">
        <v>490</v>
      </c>
      <c r="B997" s="5" t="s">
        <v>508</v>
      </c>
      <c r="C997" s="5" t="s">
        <v>712</v>
      </c>
      <c r="D997" s="5"/>
      <c r="E997" s="23" t="s">
        <v>775</v>
      </c>
      <c r="F997" s="7"/>
      <c r="G997" s="7"/>
      <c r="H997" s="7"/>
      <c r="I997" s="7"/>
      <c r="J997" s="7"/>
      <c r="K997" s="7"/>
      <c r="L997" s="7"/>
      <c r="M997" s="4">
        <f>M998</f>
        <v>133.88365999999999</v>
      </c>
      <c r="N997" s="4">
        <f t="shared" ref="N997:N999" si="1209">N998</f>
        <v>133.88365999999999</v>
      </c>
      <c r="O997" s="7"/>
      <c r="P997" s="7"/>
      <c r="Q997" s="7"/>
      <c r="R997" s="7"/>
      <c r="S997" s="7"/>
      <c r="T997" s="4">
        <f>T998</f>
        <v>143.01384999999999</v>
      </c>
      <c r="U997" s="4">
        <f t="shared" ref="U997:U999" si="1210">U998</f>
        <v>143.01384999999999</v>
      </c>
      <c r="V997" s="7"/>
      <c r="W997" s="7"/>
      <c r="X997" s="7"/>
      <c r="Y997" s="7"/>
      <c r="Z997" s="7"/>
      <c r="AA997" s="82"/>
    </row>
    <row r="998" spans="1:27" s="107" customFormat="1" ht="31.5" outlineLevel="7" x14ac:dyDescent="0.2">
      <c r="A998" s="13" t="s">
        <v>490</v>
      </c>
      <c r="B998" s="13" t="s">
        <v>508</v>
      </c>
      <c r="C998" s="13" t="s">
        <v>712</v>
      </c>
      <c r="D998" s="13" t="s">
        <v>92</v>
      </c>
      <c r="E998" s="18" t="s">
        <v>93</v>
      </c>
      <c r="F998" s="7"/>
      <c r="G998" s="7"/>
      <c r="H998" s="7"/>
      <c r="I998" s="7"/>
      <c r="J998" s="7"/>
      <c r="K998" s="7"/>
      <c r="L998" s="7"/>
      <c r="M998" s="8">
        <v>133.88365999999999</v>
      </c>
      <c r="N998" s="8">
        <f>SUM(L998:M998)</f>
        <v>133.88365999999999</v>
      </c>
      <c r="O998" s="7"/>
      <c r="P998" s="7"/>
      <c r="Q998" s="7"/>
      <c r="R998" s="7"/>
      <c r="S998" s="7"/>
      <c r="T998" s="8">
        <v>143.01384999999999</v>
      </c>
      <c r="U998" s="8">
        <f>SUM(S998:T998)</f>
        <v>143.01384999999999</v>
      </c>
      <c r="V998" s="7"/>
      <c r="W998" s="7"/>
      <c r="X998" s="7"/>
      <c r="Y998" s="7"/>
      <c r="Z998" s="7"/>
      <c r="AA998" s="82"/>
    </row>
    <row r="999" spans="1:27" s="107" customFormat="1" ht="47.25" hidden="1" outlineLevel="7" x14ac:dyDescent="0.2">
      <c r="A999" s="47" t="s">
        <v>490</v>
      </c>
      <c r="B999" s="47" t="s">
        <v>508</v>
      </c>
      <c r="C999" s="47" t="s">
        <v>712</v>
      </c>
      <c r="D999" s="47"/>
      <c r="E999" s="45" t="s">
        <v>770</v>
      </c>
      <c r="F999" s="7"/>
      <c r="G999" s="7"/>
      <c r="H999" s="7"/>
      <c r="I999" s="20">
        <f>I1000</f>
        <v>2543.7894700000002</v>
      </c>
      <c r="J999" s="7"/>
      <c r="K999" s="7"/>
      <c r="L999" s="20">
        <f t="shared" ref="L999" si="1211">L1000</f>
        <v>2543.7894700000002</v>
      </c>
      <c r="M999" s="7"/>
      <c r="N999" s="20">
        <f t="shared" si="1209"/>
        <v>2543.7894700000002</v>
      </c>
      <c r="O999" s="7"/>
      <c r="P999" s="7"/>
      <c r="Q999" s="7"/>
      <c r="R999" s="20">
        <f t="shared" si="1201"/>
        <v>2717.26316</v>
      </c>
      <c r="S999" s="20">
        <f t="shared" si="1201"/>
        <v>2717.26316</v>
      </c>
      <c r="T999" s="7"/>
      <c r="U999" s="20">
        <f t="shared" si="1210"/>
        <v>2717.26316</v>
      </c>
      <c r="V999" s="7"/>
      <c r="W999" s="7"/>
      <c r="X999" s="7"/>
      <c r="Y999" s="7"/>
      <c r="Z999" s="7"/>
      <c r="AA999" s="82"/>
    </row>
    <row r="1000" spans="1:27" s="107" customFormat="1" ht="31.5" hidden="1" outlineLevel="7" x14ac:dyDescent="0.2">
      <c r="A1000" s="46" t="s">
        <v>490</v>
      </c>
      <c r="B1000" s="46" t="s">
        <v>508</v>
      </c>
      <c r="C1000" s="46" t="s">
        <v>712</v>
      </c>
      <c r="D1000" s="46" t="s">
        <v>92</v>
      </c>
      <c r="E1000" s="50" t="s">
        <v>93</v>
      </c>
      <c r="F1000" s="7"/>
      <c r="G1000" s="7"/>
      <c r="H1000" s="7"/>
      <c r="I1000" s="7">
        <v>2543.7894700000002</v>
      </c>
      <c r="J1000" s="7"/>
      <c r="K1000" s="7"/>
      <c r="L1000" s="7">
        <f t="shared" ref="L1000" si="1212">SUM(H1000:K1000)</f>
        <v>2543.7894700000002</v>
      </c>
      <c r="M1000" s="7"/>
      <c r="N1000" s="7">
        <f>SUM(L1000:M1000)</f>
        <v>2543.7894700000002</v>
      </c>
      <c r="O1000" s="7"/>
      <c r="P1000" s="7"/>
      <c r="Q1000" s="7"/>
      <c r="R1000" s="7">
        <v>2717.26316</v>
      </c>
      <c r="S1000" s="7">
        <f t="shared" ref="S1000" si="1213">SUM(Q1000:R1000)</f>
        <v>2717.26316</v>
      </c>
      <c r="T1000" s="7"/>
      <c r="U1000" s="7">
        <f>SUM(S1000:T1000)</f>
        <v>2717.26316</v>
      </c>
      <c r="V1000" s="7"/>
      <c r="W1000" s="7"/>
      <c r="X1000" s="7"/>
      <c r="Y1000" s="7"/>
      <c r="Z1000" s="7"/>
      <c r="AA1000" s="82"/>
    </row>
    <row r="1001" spans="1:27" ht="15.75" hidden="1" outlineLevel="1" x14ac:dyDescent="0.2">
      <c r="A1001" s="5" t="s">
        <v>490</v>
      </c>
      <c r="B1001" s="5" t="s">
        <v>511</v>
      </c>
      <c r="C1001" s="5"/>
      <c r="D1001" s="5"/>
      <c r="E1001" s="23" t="s">
        <v>512</v>
      </c>
      <c r="F1001" s="4">
        <f>F1002</f>
        <v>5056.1000000000004</v>
      </c>
      <c r="G1001" s="4">
        <f t="shared" ref="G1001:V1004" si="1214">G1002</f>
        <v>0</v>
      </c>
      <c r="H1001" s="4">
        <f t="shared" si="1214"/>
        <v>5056.1000000000004</v>
      </c>
      <c r="I1001" s="4">
        <f t="shared" si="1214"/>
        <v>0</v>
      </c>
      <c r="J1001" s="4">
        <f t="shared" si="1214"/>
        <v>0</v>
      </c>
      <c r="K1001" s="4">
        <f t="shared" si="1214"/>
        <v>0</v>
      </c>
      <c r="L1001" s="4">
        <f t="shared" si="1214"/>
        <v>5056.1000000000004</v>
      </c>
      <c r="M1001" s="4">
        <f t="shared" si="1214"/>
        <v>0</v>
      </c>
      <c r="N1001" s="4">
        <f t="shared" si="1214"/>
        <v>5056.1000000000004</v>
      </c>
      <c r="O1001" s="4">
        <f t="shared" si="1214"/>
        <v>4130.3999999999996</v>
      </c>
      <c r="P1001" s="4">
        <f t="shared" si="1214"/>
        <v>0</v>
      </c>
      <c r="Q1001" s="4">
        <f t="shared" si="1214"/>
        <v>4130.3999999999996</v>
      </c>
      <c r="R1001" s="4">
        <f t="shared" si="1214"/>
        <v>0</v>
      </c>
      <c r="S1001" s="4">
        <f t="shared" si="1214"/>
        <v>4130.3999999999996</v>
      </c>
      <c r="T1001" s="4">
        <f t="shared" si="1214"/>
        <v>0</v>
      </c>
      <c r="U1001" s="4">
        <f t="shared" si="1214"/>
        <v>4130.3999999999996</v>
      </c>
      <c r="V1001" s="4">
        <f t="shared" si="1214"/>
        <v>3898.7</v>
      </c>
      <c r="W1001" s="4">
        <f t="shared" ref="W1001:Z1004" si="1215">W1002</f>
        <v>0</v>
      </c>
      <c r="X1001" s="4">
        <f t="shared" si="1215"/>
        <v>3898.7</v>
      </c>
      <c r="Y1001" s="4">
        <f t="shared" si="1215"/>
        <v>0</v>
      </c>
      <c r="Z1001" s="4">
        <f t="shared" si="1215"/>
        <v>3898.7</v>
      </c>
      <c r="AA1001" s="82"/>
    </row>
    <row r="1002" spans="1:27" ht="31.5" hidden="1" outlineLevel="2" x14ac:dyDescent="0.2">
      <c r="A1002" s="5" t="s">
        <v>490</v>
      </c>
      <c r="B1002" s="5" t="s">
        <v>511</v>
      </c>
      <c r="C1002" s="5" t="s">
        <v>346</v>
      </c>
      <c r="D1002" s="5"/>
      <c r="E1002" s="23" t="s">
        <v>347</v>
      </c>
      <c r="F1002" s="4">
        <f>F1003</f>
        <v>5056.1000000000004</v>
      </c>
      <c r="G1002" s="4">
        <f t="shared" si="1214"/>
        <v>0</v>
      </c>
      <c r="H1002" s="4">
        <f t="shared" si="1214"/>
        <v>5056.1000000000004</v>
      </c>
      <c r="I1002" s="4">
        <f t="shared" si="1214"/>
        <v>0</v>
      </c>
      <c r="J1002" s="4">
        <f t="shared" si="1214"/>
        <v>0</v>
      </c>
      <c r="K1002" s="4">
        <f t="shared" si="1214"/>
        <v>0</v>
      </c>
      <c r="L1002" s="4">
        <f t="shared" si="1214"/>
        <v>5056.1000000000004</v>
      </c>
      <c r="M1002" s="4">
        <f t="shared" si="1214"/>
        <v>0</v>
      </c>
      <c r="N1002" s="4">
        <f t="shared" si="1214"/>
        <v>5056.1000000000004</v>
      </c>
      <c r="O1002" s="4">
        <f t="shared" si="1214"/>
        <v>4130.3999999999996</v>
      </c>
      <c r="P1002" s="4">
        <f t="shared" si="1214"/>
        <v>0</v>
      </c>
      <c r="Q1002" s="4">
        <f t="shared" si="1214"/>
        <v>4130.3999999999996</v>
      </c>
      <c r="R1002" s="4">
        <f t="shared" si="1214"/>
        <v>0</v>
      </c>
      <c r="S1002" s="4">
        <f t="shared" si="1214"/>
        <v>4130.3999999999996</v>
      </c>
      <c r="T1002" s="4">
        <f t="shared" si="1214"/>
        <v>0</v>
      </c>
      <c r="U1002" s="4">
        <f t="shared" si="1214"/>
        <v>4130.3999999999996</v>
      </c>
      <c r="V1002" s="4">
        <f t="shared" si="1214"/>
        <v>3898.7</v>
      </c>
      <c r="W1002" s="4">
        <f t="shared" si="1215"/>
        <v>0</v>
      </c>
      <c r="X1002" s="4">
        <f t="shared" si="1215"/>
        <v>3898.7</v>
      </c>
      <c r="Y1002" s="4">
        <f t="shared" si="1215"/>
        <v>0</v>
      </c>
      <c r="Z1002" s="4">
        <f t="shared" si="1215"/>
        <v>3898.7</v>
      </c>
      <c r="AA1002" s="82"/>
    </row>
    <row r="1003" spans="1:27" ht="31.5" hidden="1" outlineLevel="3" x14ac:dyDescent="0.2">
      <c r="A1003" s="5" t="s">
        <v>490</v>
      </c>
      <c r="B1003" s="5" t="s">
        <v>511</v>
      </c>
      <c r="C1003" s="5" t="s">
        <v>492</v>
      </c>
      <c r="D1003" s="5"/>
      <c r="E1003" s="23" t="s">
        <v>493</v>
      </c>
      <c r="F1003" s="4">
        <f>F1004</f>
        <v>5056.1000000000004</v>
      </c>
      <c r="G1003" s="4">
        <f t="shared" si="1214"/>
        <v>0</v>
      </c>
      <c r="H1003" s="4">
        <f t="shared" si="1214"/>
        <v>5056.1000000000004</v>
      </c>
      <c r="I1003" s="4">
        <f t="shared" si="1214"/>
        <v>0</v>
      </c>
      <c r="J1003" s="4">
        <f t="shared" si="1214"/>
        <v>0</v>
      </c>
      <c r="K1003" s="4">
        <f t="shared" si="1214"/>
        <v>0</v>
      </c>
      <c r="L1003" s="4">
        <f t="shared" si="1214"/>
        <v>5056.1000000000004</v>
      </c>
      <c r="M1003" s="4">
        <f t="shared" si="1214"/>
        <v>0</v>
      </c>
      <c r="N1003" s="4">
        <f t="shared" si="1214"/>
        <v>5056.1000000000004</v>
      </c>
      <c r="O1003" s="4">
        <f t="shared" si="1214"/>
        <v>4130.3999999999996</v>
      </c>
      <c r="P1003" s="4">
        <f t="shared" si="1214"/>
        <v>0</v>
      </c>
      <c r="Q1003" s="4">
        <f t="shared" si="1214"/>
        <v>4130.3999999999996</v>
      </c>
      <c r="R1003" s="4">
        <f t="shared" si="1214"/>
        <v>0</v>
      </c>
      <c r="S1003" s="4">
        <f t="shared" si="1214"/>
        <v>4130.3999999999996</v>
      </c>
      <c r="T1003" s="4">
        <f t="shared" si="1214"/>
        <v>0</v>
      </c>
      <c r="U1003" s="4">
        <f t="shared" si="1214"/>
        <v>4130.3999999999996</v>
      </c>
      <c r="V1003" s="4">
        <f t="shared" si="1214"/>
        <v>3898.7</v>
      </c>
      <c r="W1003" s="4">
        <f t="shared" si="1215"/>
        <v>0</v>
      </c>
      <c r="X1003" s="4">
        <f t="shared" si="1215"/>
        <v>3898.7</v>
      </c>
      <c r="Y1003" s="4">
        <f t="shared" si="1215"/>
        <v>0</v>
      </c>
      <c r="Z1003" s="4">
        <f t="shared" si="1215"/>
        <v>3898.7</v>
      </c>
      <c r="AA1003" s="82"/>
    </row>
    <row r="1004" spans="1:27" ht="31.5" hidden="1" outlineLevel="4" x14ac:dyDescent="0.2">
      <c r="A1004" s="5" t="s">
        <v>490</v>
      </c>
      <c r="B1004" s="5" t="s">
        <v>511</v>
      </c>
      <c r="C1004" s="5" t="s">
        <v>494</v>
      </c>
      <c r="D1004" s="5"/>
      <c r="E1004" s="23" t="s">
        <v>57</v>
      </c>
      <c r="F1004" s="4">
        <f>F1005</f>
        <v>5056.1000000000004</v>
      </c>
      <c r="G1004" s="4">
        <f t="shared" si="1214"/>
        <v>0</v>
      </c>
      <c r="H1004" s="4">
        <f t="shared" si="1214"/>
        <v>5056.1000000000004</v>
      </c>
      <c r="I1004" s="4">
        <f t="shared" si="1214"/>
        <v>0</v>
      </c>
      <c r="J1004" s="4">
        <f t="shared" si="1214"/>
        <v>0</v>
      </c>
      <c r="K1004" s="4">
        <f t="shared" si="1214"/>
        <v>0</v>
      </c>
      <c r="L1004" s="4">
        <f t="shared" si="1214"/>
        <v>5056.1000000000004</v>
      </c>
      <c r="M1004" s="4">
        <f t="shared" si="1214"/>
        <v>0</v>
      </c>
      <c r="N1004" s="4">
        <f t="shared" si="1214"/>
        <v>5056.1000000000004</v>
      </c>
      <c r="O1004" s="4">
        <f t="shared" si="1214"/>
        <v>4130.3999999999996</v>
      </c>
      <c r="P1004" s="4">
        <f t="shared" si="1214"/>
        <v>0</v>
      </c>
      <c r="Q1004" s="4">
        <f t="shared" si="1214"/>
        <v>4130.3999999999996</v>
      </c>
      <c r="R1004" s="4">
        <f t="shared" si="1214"/>
        <v>0</v>
      </c>
      <c r="S1004" s="4">
        <f t="shared" si="1214"/>
        <v>4130.3999999999996</v>
      </c>
      <c r="T1004" s="4">
        <f t="shared" si="1214"/>
        <v>0</v>
      </c>
      <c r="U1004" s="4">
        <f t="shared" si="1214"/>
        <v>4130.3999999999996</v>
      </c>
      <c r="V1004" s="4">
        <f t="shared" si="1214"/>
        <v>3898.7</v>
      </c>
      <c r="W1004" s="4">
        <f t="shared" si="1215"/>
        <v>0</v>
      </c>
      <c r="X1004" s="4">
        <f t="shared" si="1215"/>
        <v>3898.7</v>
      </c>
      <c r="Y1004" s="4">
        <f t="shared" si="1215"/>
        <v>0</v>
      </c>
      <c r="Z1004" s="4">
        <f t="shared" si="1215"/>
        <v>3898.7</v>
      </c>
      <c r="AA1004" s="82"/>
    </row>
    <row r="1005" spans="1:27" ht="15.75" hidden="1" outlineLevel="5" x14ac:dyDescent="0.2">
      <c r="A1005" s="5" t="s">
        <v>490</v>
      </c>
      <c r="B1005" s="5" t="s">
        <v>511</v>
      </c>
      <c r="C1005" s="5" t="s">
        <v>513</v>
      </c>
      <c r="D1005" s="5"/>
      <c r="E1005" s="23" t="s">
        <v>59</v>
      </c>
      <c r="F1005" s="4">
        <f>F1006+F1007+F1008</f>
        <v>5056.1000000000004</v>
      </c>
      <c r="G1005" s="4">
        <f t="shared" ref="G1005:Z1005" si="1216">G1006+G1007+G1008</f>
        <v>0</v>
      </c>
      <c r="H1005" s="4">
        <f t="shared" si="1216"/>
        <v>5056.1000000000004</v>
      </c>
      <c r="I1005" s="4">
        <f t="shared" si="1216"/>
        <v>0</v>
      </c>
      <c r="J1005" s="4">
        <f t="shared" si="1216"/>
        <v>0</v>
      </c>
      <c r="K1005" s="4">
        <f t="shared" si="1216"/>
        <v>0</v>
      </c>
      <c r="L1005" s="4">
        <f t="shared" si="1216"/>
        <v>5056.1000000000004</v>
      </c>
      <c r="M1005" s="4">
        <f t="shared" si="1216"/>
        <v>0</v>
      </c>
      <c r="N1005" s="4">
        <f t="shared" si="1216"/>
        <v>5056.1000000000004</v>
      </c>
      <c r="O1005" s="4">
        <f t="shared" si="1216"/>
        <v>4130.3999999999996</v>
      </c>
      <c r="P1005" s="4">
        <f t="shared" si="1216"/>
        <v>0</v>
      </c>
      <c r="Q1005" s="4">
        <f t="shared" si="1216"/>
        <v>4130.3999999999996</v>
      </c>
      <c r="R1005" s="4">
        <f t="shared" si="1216"/>
        <v>0</v>
      </c>
      <c r="S1005" s="4">
        <f t="shared" si="1216"/>
        <v>4130.3999999999996</v>
      </c>
      <c r="T1005" s="4">
        <f t="shared" si="1216"/>
        <v>0</v>
      </c>
      <c r="U1005" s="4">
        <f t="shared" si="1216"/>
        <v>4130.3999999999996</v>
      </c>
      <c r="V1005" s="4">
        <f t="shared" si="1216"/>
        <v>3898.7</v>
      </c>
      <c r="W1005" s="4">
        <f t="shared" si="1216"/>
        <v>0</v>
      </c>
      <c r="X1005" s="4">
        <f t="shared" si="1216"/>
        <v>3898.7</v>
      </c>
      <c r="Y1005" s="4">
        <f t="shared" si="1216"/>
        <v>0</v>
      </c>
      <c r="Z1005" s="4">
        <f t="shared" si="1216"/>
        <v>3898.7</v>
      </c>
      <c r="AA1005" s="82"/>
    </row>
    <row r="1006" spans="1:27" ht="63" hidden="1" outlineLevel="7" x14ac:dyDescent="0.2">
      <c r="A1006" s="13" t="s">
        <v>490</v>
      </c>
      <c r="B1006" s="13" t="s">
        <v>511</v>
      </c>
      <c r="C1006" s="13" t="s">
        <v>513</v>
      </c>
      <c r="D1006" s="13" t="s">
        <v>8</v>
      </c>
      <c r="E1006" s="18" t="s">
        <v>9</v>
      </c>
      <c r="F1006" s="8">
        <v>4876.5</v>
      </c>
      <c r="G1006" s="8"/>
      <c r="H1006" s="8">
        <f t="shared" ref="H1006:H1008" si="1217">SUM(F1006:G1006)</f>
        <v>4876.5</v>
      </c>
      <c r="I1006" s="8"/>
      <c r="J1006" s="8"/>
      <c r="K1006" s="8">
        <v>-7.31053</v>
      </c>
      <c r="L1006" s="8">
        <f t="shared" ref="L1006:L1008" si="1218">SUM(H1006:K1006)</f>
        <v>4869.1894700000003</v>
      </c>
      <c r="M1006" s="8"/>
      <c r="N1006" s="8">
        <f>SUM(L1006:M1006)</f>
        <v>4869.1894700000003</v>
      </c>
      <c r="O1006" s="8">
        <v>3966.7</v>
      </c>
      <c r="P1006" s="8"/>
      <c r="Q1006" s="8">
        <f t="shared" ref="Q1006:Q1007" si="1219">SUM(O1006:P1006)</f>
        <v>3966.7</v>
      </c>
      <c r="R1006" s="8"/>
      <c r="S1006" s="8">
        <f t="shared" ref="S1006:S1008" si="1220">SUM(Q1006:R1006)</f>
        <v>3966.7</v>
      </c>
      <c r="T1006" s="8"/>
      <c r="U1006" s="8">
        <f>SUM(S1006:T1006)</f>
        <v>3966.7</v>
      </c>
      <c r="V1006" s="8">
        <v>3735</v>
      </c>
      <c r="W1006" s="8"/>
      <c r="X1006" s="8">
        <f t="shared" ref="X1006:X1007" si="1221">SUM(V1006:W1006)</f>
        <v>3735</v>
      </c>
      <c r="Y1006" s="8"/>
      <c r="Z1006" s="8">
        <f t="shared" ref="Z1006:Z1008" si="1222">SUM(X1006:Y1006)</f>
        <v>3735</v>
      </c>
      <c r="AA1006" s="82"/>
    </row>
    <row r="1007" spans="1:27" ht="31.5" hidden="1" outlineLevel="7" x14ac:dyDescent="0.2">
      <c r="A1007" s="13" t="s">
        <v>490</v>
      </c>
      <c r="B1007" s="13" t="s">
        <v>511</v>
      </c>
      <c r="C1007" s="13" t="s">
        <v>513</v>
      </c>
      <c r="D1007" s="13" t="s">
        <v>11</v>
      </c>
      <c r="E1007" s="18" t="s">
        <v>12</v>
      </c>
      <c r="F1007" s="8">
        <v>178.6</v>
      </c>
      <c r="G1007" s="8"/>
      <c r="H1007" s="8">
        <f t="shared" si="1217"/>
        <v>178.6</v>
      </c>
      <c r="I1007" s="8"/>
      <c r="J1007" s="8"/>
      <c r="K1007" s="8">
        <v>7.31053</v>
      </c>
      <c r="L1007" s="8">
        <f t="shared" si="1218"/>
        <v>185.91052999999999</v>
      </c>
      <c r="M1007" s="8"/>
      <c r="N1007" s="8">
        <f>SUM(L1007:M1007)</f>
        <v>185.91052999999999</v>
      </c>
      <c r="O1007" s="8">
        <v>163.69999999999999</v>
      </c>
      <c r="P1007" s="8"/>
      <c r="Q1007" s="8">
        <f t="shared" si="1219"/>
        <v>163.69999999999999</v>
      </c>
      <c r="R1007" s="8"/>
      <c r="S1007" s="8">
        <f t="shared" si="1220"/>
        <v>163.69999999999999</v>
      </c>
      <c r="T1007" s="8"/>
      <c r="U1007" s="8">
        <f>SUM(S1007:T1007)</f>
        <v>163.69999999999999</v>
      </c>
      <c r="V1007" s="8">
        <v>163.69999999999999</v>
      </c>
      <c r="W1007" s="8"/>
      <c r="X1007" s="8">
        <f t="shared" si="1221"/>
        <v>163.69999999999999</v>
      </c>
      <c r="Y1007" s="8"/>
      <c r="Z1007" s="8">
        <f t="shared" si="1222"/>
        <v>163.69999999999999</v>
      </c>
      <c r="AA1007" s="82"/>
    </row>
    <row r="1008" spans="1:27" ht="15.75" hidden="1" outlineLevel="7" x14ac:dyDescent="0.2">
      <c r="A1008" s="13" t="s">
        <v>490</v>
      </c>
      <c r="B1008" s="13" t="s">
        <v>511</v>
      </c>
      <c r="C1008" s="13" t="s">
        <v>513</v>
      </c>
      <c r="D1008" s="13" t="s">
        <v>27</v>
      </c>
      <c r="E1008" s="18" t="s">
        <v>28</v>
      </c>
      <c r="F1008" s="8">
        <v>1</v>
      </c>
      <c r="G1008" s="8"/>
      <c r="H1008" s="8">
        <f t="shared" si="1217"/>
        <v>1</v>
      </c>
      <c r="I1008" s="8"/>
      <c r="J1008" s="8"/>
      <c r="K1008" s="8"/>
      <c r="L1008" s="8">
        <f t="shared" si="1218"/>
        <v>1</v>
      </c>
      <c r="M1008" s="8"/>
      <c r="N1008" s="8">
        <f>SUM(L1008:M1008)</f>
        <v>1</v>
      </c>
      <c r="O1008" s="8"/>
      <c r="P1008" s="8"/>
      <c r="Q1008" s="8"/>
      <c r="R1008" s="8"/>
      <c r="S1008" s="8">
        <f t="shared" si="1220"/>
        <v>0</v>
      </c>
      <c r="T1008" s="8"/>
      <c r="U1008" s="8">
        <f>SUM(S1008:T1008)</f>
        <v>0</v>
      </c>
      <c r="V1008" s="8"/>
      <c r="W1008" s="8"/>
      <c r="X1008" s="8"/>
      <c r="Y1008" s="8"/>
      <c r="Z1008" s="8">
        <f t="shared" si="1222"/>
        <v>0</v>
      </c>
      <c r="AA1008" s="82"/>
    </row>
    <row r="1009" spans="1:27" ht="15.75" outlineLevel="7" x14ac:dyDescent="0.2">
      <c r="A1009" s="13"/>
      <c r="B1009" s="13"/>
      <c r="C1009" s="13"/>
      <c r="D1009" s="13"/>
      <c r="E1009" s="18"/>
      <c r="F1009" s="8"/>
      <c r="G1009" s="8"/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  <c r="X1009" s="8"/>
      <c r="Y1009" s="8"/>
      <c r="Z1009" s="8"/>
      <c r="AA1009" s="82"/>
    </row>
    <row r="1010" spans="1:27" ht="31.5" x14ac:dyDescent="0.2">
      <c r="A1010" s="5" t="s">
        <v>514</v>
      </c>
      <c r="B1010" s="5"/>
      <c r="C1010" s="5"/>
      <c r="D1010" s="5"/>
      <c r="E1010" s="23" t="s">
        <v>515</v>
      </c>
      <c r="F1010" s="4">
        <f>F1012+F1022+F1047</f>
        <v>128431.79999999999</v>
      </c>
      <c r="G1010" s="4">
        <f t="shared" ref="G1010:N1010" si="1223">G1012+G1022+G1047</f>
        <v>36.200000000000003</v>
      </c>
      <c r="H1010" s="4">
        <f t="shared" si="1223"/>
        <v>128468</v>
      </c>
      <c r="I1010" s="4">
        <f t="shared" si="1223"/>
        <v>0</v>
      </c>
      <c r="J1010" s="4">
        <f t="shared" si="1223"/>
        <v>0</v>
      </c>
      <c r="K1010" s="4">
        <f t="shared" si="1223"/>
        <v>0</v>
      </c>
      <c r="L1010" s="4">
        <f t="shared" si="1223"/>
        <v>128468</v>
      </c>
      <c r="M1010" s="4">
        <f t="shared" si="1223"/>
        <v>0</v>
      </c>
      <c r="N1010" s="4">
        <f t="shared" si="1223"/>
        <v>128468</v>
      </c>
      <c r="O1010" s="4">
        <f>O1012+O1022+O1047</f>
        <v>181461.69999999998</v>
      </c>
      <c r="P1010" s="4">
        <f t="shared" ref="P1010:U1010" si="1224">P1012+P1022+P1047</f>
        <v>0</v>
      </c>
      <c r="Q1010" s="4">
        <f t="shared" si="1224"/>
        <v>181461.69999999998</v>
      </c>
      <c r="R1010" s="4">
        <f t="shared" si="1224"/>
        <v>0</v>
      </c>
      <c r="S1010" s="4">
        <f t="shared" si="1224"/>
        <v>181461.69999999998</v>
      </c>
      <c r="T1010" s="4">
        <f t="shared" si="1224"/>
        <v>-1383.01385</v>
      </c>
      <c r="U1010" s="4">
        <f t="shared" si="1224"/>
        <v>180078.68614999999</v>
      </c>
      <c r="V1010" s="4">
        <f>V1012+V1022+V1047</f>
        <v>217621</v>
      </c>
      <c r="W1010" s="4">
        <f t="shared" ref="W1010:Z1010" si="1225">W1012+W1022+W1047</f>
        <v>0</v>
      </c>
      <c r="X1010" s="4">
        <f t="shared" si="1225"/>
        <v>217621</v>
      </c>
      <c r="Y1010" s="4">
        <f t="shared" si="1225"/>
        <v>0</v>
      </c>
      <c r="Z1010" s="4">
        <f t="shared" si="1225"/>
        <v>217621</v>
      </c>
      <c r="AA1010" s="82"/>
    </row>
    <row r="1011" spans="1:27" ht="15.75" collapsed="1" x14ac:dyDescent="0.2">
      <c r="A1011" s="5" t="s">
        <v>514</v>
      </c>
      <c r="B1011" s="5" t="s">
        <v>558</v>
      </c>
      <c r="C1011" s="5"/>
      <c r="D1011" s="5"/>
      <c r="E1011" s="14" t="s">
        <v>542</v>
      </c>
      <c r="F1011" s="4">
        <f>F1012+F1022</f>
        <v>128280.9</v>
      </c>
      <c r="G1011" s="4">
        <f t="shared" ref="G1011:N1011" si="1226">G1012+G1022</f>
        <v>36.200000000000003</v>
      </c>
      <c r="H1011" s="4">
        <f t="shared" si="1226"/>
        <v>128317.1</v>
      </c>
      <c r="I1011" s="4">
        <f t="shared" si="1226"/>
        <v>0</v>
      </c>
      <c r="J1011" s="4">
        <f t="shared" si="1226"/>
        <v>0</v>
      </c>
      <c r="K1011" s="4">
        <f t="shared" si="1226"/>
        <v>0</v>
      </c>
      <c r="L1011" s="4">
        <f t="shared" si="1226"/>
        <v>128317.1</v>
      </c>
      <c r="M1011" s="4">
        <f t="shared" si="1226"/>
        <v>0</v>
      </c>
      <c r="N1011" s="4">
        <f t="shared" si="1226"/>
        <v>128317.1</v>
      </c>
      <c r="O1011" s="4">
        <f>O1012+O1022</f>
        <v>181310.8</v>
      </c>
      <c r="P1011" s="4">
        <f t="shared" ref="P1011:U1011" si="1227">P1012+P1022</f>
        <v>0</v>
      </c>
      <c r="Q1011" s="4">
        <f t="shared" si="1227"/>
        <v>181310.8</v>
      </c>
      <c r="R1011" s="4">
        <f t="shared" si="1227"/>
        <v>0</v>
      </c>
      <c r="S1011" s="4">
        <f t="shared" si="1227"/>
        <v>181310.8</v>
      </c>
      <c r="T1011" s="4">
        <f t="shared" si="1227"/>
        <v>-1383.01385</v>
      </c>
      <c r="U1011" s="4">
        <f t="shared" si="1227"/>
        <v>179927.78615</v>
      </c>
      <c r="V1011" s="4">
        <f>V1012+V1022</f>
        <v>217470.1</v>
      </c>
      <c r="W1011" s="4">
        <f t="shared" ref="W1011:Z1011" si="1228">W1012+W1022</f>
        <v>0</v>
      </c>
      <c r="X1011" s="4">
        <f t="shared" si="1228"/>
        <v>217470.1</v>
      </c>
      <c r="Y1011" s="4">
        <f t="shared" si="1228"/>
        <v>0</v>
      </c>
      <c r="Z1011" s="4">
        <f t="shared" si="1228"/>
        <v>217470.1</v>
      </c>
      <c r="AA1011" s="82"/>
    </row>
    <row r="1012" spans="1:27" ht="31.5" hidden="1" outlineLevel="1" x14ac:dyDescent="0.2">
      <c r="A1012" s="5" t="s">
        <v>514</v>
      </c>
      <c r="B1012" s="5" t="s">
        <v>2</v>
      </c>
      <c r="C1012" s="5"/>
      <c r="D1012" s="5"/>
      <c r="E1012" s="23" t="s">
        <v>3</v>
      </c>
      <c r="F1012" s="4">
        <f>F1013</f>
        <v>23109.000000000004</v>
      </c>
      <c r="G1012" s="4">
        <f t="shared" ref="G1012:V1014" si="1229">G1013</f>
        <v>0</v>
      </c>
      <c r="H1012" s="4">
        <f t="shared" si="1229"/>
        <v>23109.000000000004</v>
      </c>
      <c r="I1012" s="4">
        <f t="shared" si="1229"/>
        <v>0</v>
      </c>
      <c r="J1012" s="4">
        <f t="shared" si="1229"/>
        <v>0</v>
      </c>
      <c r="K1012" s="4">
        <f t="shared" si="1229"/>
        <v>0</v>
      </c>
      <c r="L1012" s="4">
        <f t="shared" si="1229"/>
        <v>23109.000000000004</v>
      </c>
      <c r="M1012" s="4">
        <f t="shared" si="1229"/>
        <v>0</v>
      </c>
      <c r="N1012" s="4">
        <f t="shared" si="1229"/>
        <v>23109.000000000004</v>
      </c>
      <c r="O1012" s="4">
        <f t="shared" si="1229"/>
        <v>21598.9</v>
      </c>
      <c r="P1012" s="4">
        <f t="shared" si="1229"/>
        <v>0</v>
      </c>
      <c r="Q1012" s="4">
        <f t="shared" si="1229"/>
        <v>21598.9</v>
      </c>
      <c r="R1012" s="4">
        <f t="shared" si="1229"/>
        <v>0</v>
      </c>
      <c r="S1012" s="4">
        <f t="shared" si="1229"/>
        <v>21598.9</v>
      </c>
      <c r="T1012" s="4">
        <f t="shared" si="1229"/>
        <v>0</v>
      </c>
      <c r="U1012" s="4">
        <f t="shared" si="1229"/>
        <v>21598.9</v>
      </c>
      <c r="V1012" s="4">
        <f t="shared" si="1229"/>
        <v>21276.399999999998</v>
      </c>
      <c r="W1012" s="4">
        <f t="shared" ref="W1012:Z1014" si="1230">W1013</f>
        <v>0</v>
      </c>
      <c r="X1012" s="4">
        <f t="shared" si="1230"/>
        <v>21276.399999999998</v>
      </c>
      <c r="Y1012" s="4">
        <f t="shared" si="1230"/>
        <v>0</v>
      </c>
      <c r="Z1012" s="4">
        <f t="shared" si="1230"/>
        <v>21276.399999999998</v>
      </c>
      <c r="AA1012" s="82"/>
    </row>
    <row r="1013" spans="1:27" ht="31.5" hidden="1" outlineLevel="2" x14ac:dyDescent="0.2">
      <c r="A1013" s="5" t="s">
        <v>514</v>
      </c>
      <c r="B1013" s="5" t="s">
        <v>2</v>
      </c>
      <c r="C1013" s="5" t="s">
        <v>52</v>
      </c>
      <c r="D1013" s="5"/>
      <c r="E1013" s="23" t="s">
        <v>53</v>
      </c>
      <c r="F1013" s="4">
        <f>F1014</f>
        <v>23109.000000000004</v>
      </c>
      <c r="G1013" s="4">
        <f t="shared" si="1229"/>
        <v>0</v>
      </c>
      <c r="H1013" s="4">
        <f t="shared" si="1229"/>
        <v>23109.000000000004</v>
      </c>
      <c r="I1013" s="4">
        <f t="shared" si="1229"/>
        <v>0</v>
      </c>
      <c r="J1013" s="4">
        <f t="shared" si="1229"/>
        <v>0</v>
      </c>
      <c r="K1013" s="4">
        <f t="shared" si="1229"/>
        <v>0</v>
      </c>
      <c r="L1013" s="4">
        <f t="shared" si="1229"/>
        <v>23109.000000000004</v>
      </c>
      <c r="M1013" s="4">
        <f t="shared" si="1229"/>
        <v>0</v>
      </c>
      <c r="N1013" s="4">
        <f t="shared" si="1229"/>
        <v>23109.000000000004</v>
      </c>
      <c r="O1013" s="4">
        <f t="shared" si="1229"/>
        <v>21598.9</v>
      </c>
      <c r="P1013" s="4">
        <f t="shared" si="1229"/>
        <v>0</v>
      </c>
      <c r="Q1013" s="4">
        <f t="shared" si="1229"/>
        <v>21598.9</v>
      </c>
      <c r="R1013" s="4">
        <f t="shared" si="1229"/>
        <v>0</v>
      </c>
      <c r="S1013" s="4">
        <f t="shared" si="1229"/>
        <v>21598.9</v>
      </c>
      <c r="T1013" s="4">
        <f t="shared" si="1229"/>
        <v>0</v>
      </c>
      <c r="U1013" s="4">
        <f t="shared" si="1229"/>
        <v>21598.9</v>
      </c>
      <c r="V1013" s="4">
        <f t="shared" si="1229"/>
        <v>21276.399999999998</v>
      </c>
      <c r="W1013" s="4">
        <f t="shared" si="1230"/>
        <v>0</v>
      </c>
      <c r="X1013" s="4">
        <f t="shared" si="1230"/>
        <v>21276.399999999998</v>
      </c>
      <c r="Y1013" s="4">
        <f t="shared" si="1230"/>
        <v>0</v>
      </c>
      <c r="Z1013" s="4">
        <f t="shared" si="1230"/>
        <v>21276.399999999998</v>
      </c>
      <c r="AA1013" s="82"/>
    </row>
    <row r="1014" spans="1:27" ht="47.25" hidden="1" outlineLevel="3" x14ac:dyDescent="0.2">
      <c r="A1014" s="5" t="s">
        <v>514</v>
      </c>
      <c r="B1014" s="5" t="s">
        <v>2</v>
      </c>
      <c r="C1014" s="5" t="s">
        <v>54</v>
      </c>
      <c r="D1014" s="5"/>
      <c r="E1014" s="23" t="s">
        <v>55</v>
      </c>
      <c r="F1014" s="4">
        <f>F1015</f>
        <v>23109.000000000004</v>
      </c>
      <c r="G1014" s="4">
        <f t="shared" si="1229"/>
        <v>0</v>
      </c>
      <c r="H1014" s="4">
        <f t="shared" si="1229"/>
        <v>23109.000000000004</v>
      </c>
      <c r="I1014" s="4">
        <f t="shared" si="1229"/>
        <v>0</v>
      </c>
      <c r="J1014" s="4">
        <f t="shared" si="1229"/>
        <v>0</v>
      </c>
      <c r="K1014" s="4">
        <f t="shared" si="1229"/>
        <v>0</v>
      </c>
      <c r="L1014" s="4">
        <f t="shared" si="1229"/>
        <v>23109.000000000004</v>
      </c>
      <c r="M1014" s="4">
        <f t="shared" si="1229"/>
        <v>0</v>
      </c>
      <c r="N1014" s="4">
        <f t="shared" si="1229"/>
        <v>23109.000000000004</v>
      </c>
      <c r="O1014" s="4">
        <f t="shared" si="1229"/>
        <v>21598.9</v>
      </c>
      <c r="P1014" s="4">
        <f t="shared" si="1229"/>
        <v>0</v>
      </c>
      <c r="Q1014" s="4">
        <f t="shared" si="1229"/>
        <v>21598.9</v>
      </c>
      <c r="R1014" s="4">
        <f t="shared" si="1229"/>
        <v>0</v>
      </c>
      <c r="S1014" s="4">
        <f t="shared" si="1229"/>
        <v>21598.9</v>
      </c>
      <c r="T1014" s="4">
        <f t="shared" si="1229"/>
        <v>0</v>
      </c>
      <c r="U1014" s="4">
        <f t="shared" si="1229"/>
        <v>21598.9</v>
      </c>
      <c r="V1014" s="4">
        <f t="shared" si="1229"/>
        <v>21276.399999999998</v>
      </c>
      <c r="W1014" s="4">
        <f t="shared" si="1230"/>
        <v>0</v>
      </c>
      <c r="X1014" s="4">
        <f t="shared" si="1230"/>
        <v>21276.399999999998</v>
      </c>
      <c r="Y1014" s="4">
        <f t="shared" si="1230"/>
        <v>0</v>
      </c>
      <c r="Z1014" s="4">
        <f t="shared" si="1230"/>
        <v>21276.399999999998</v>
      </c>
      <c r="AA1014" s="82"/>
    </row>
    <row r="1015" spans="1:27" ht="47.25" hidden="1" outlineLevel="4" x14ac:dyDescent="0.2">
      <c r="A1015" s="5" t="s">
        <v>514</v>
      </c>
      <c r="B1015" s="5" t="s">
        <v>2</v>
      </c>
      <c r="C1015" s="5" t="s">
        <v>516</v>
      </c>
      <c r="D1015" s="5"/>
      <c r="E1015" s="23" t="s">
        <v>517</v>
      </c>
      <c r="F1015" s="4">
        <f>F1016+F1020</f>
        <v>23109.000000000004</v>
      </c>
      <c r="G1015" s="4">
        <f t="shared" ref="G1015:N1015" si="1231">G1016+G1020</f>
        <v>0</v>
      </c>
      <c r="H1015" s="4">
        <f t="shared" si="1231"/>
        <v>23109.000000000004</v>
      </c>
      <c r="I1015" s="4">
        <f t="shared" si="1231"/>
        <v>0</v>
      </c>
      <c r="J1015" s="4">
        <f t="shared" si="1231"/>
        <v>0</v>
      </c>
      <c r="K1015" s="4">
        <f t="shared" si="1231"/>
        <v>0</v>
      </c>
      <c r="L1015" s="4">
        <f t="shared" si="1231"/>
        <v>23109.000000000004</v>
      </c>
      <c r="M1015" s="4">
        <f t="shared" si="1231"/>
        <v>0</v>
      </c>
      <c r="N1015" s="4">
        <f t="shared" si="1231"/>
        <v>23109.000000000004</v>
      </c>
      <c r="O1015" s="4">
        <f>O1016+O1020</f>
        <v>21598.9</v>
      </c>
      <c r="P1015" s="4">
        <f t="shared" ref="P1015:U1015" si="1232">P1016+P1020</f>
        <v>0</v>
      </c>
      <c r="Q1015" s="4">
        <f t="shared" si="1232"/>
        <v>21598.9</v>
      </c>
      <c r="R1015" s="4">
        <f t="shared" si="1232"/>
        <v>0</v>
      </c>
      <c r="S1015" s="4">
        <f t="shared" si="1232"/>
        <v>21598.9</v>
      </c>
      <c r="T1015" s="4">
        <f t="shared" si="1232"/>
        <v>0</v>
      </c>
      <c r="U1015" s="4">
        <f t="shared" si="1232"/>
        <v>21598.9</v>
      </c>
      <c r="V1015" s="4">
        <f>V1016+V1020</f>
        <v>21276.399999999998</v>
      </c>
      <c r="W1015" s="4">
        <f t="shared" ref="W1015:Z1015" si="1233">W1016+W1020</f>
        <v>0</v>
      </c>
      <c r="X1015" s="4">
        <f t="shared" si="1233"/>
        <v>21276.399999999998</v>
      </c>
      <c r="Y1015" s="4">
        <f t="shared" si="1233"/>
        <v>0</v>
      </c>
      <c r="Z1015" s="4">
        <f t="shared" si="1233"/>
        <v>21276.399999999998</v>
      </c>
      <c r="AA1015" s="82"/>
    </row>
    <row r="1016" spans="1:27" ht="15.75" hidden="1" outlineLevel="5" x14ac:dyDescent="0.2">
      <c r="A1016" s="5" t="s">
        <v>514</v>
      </c>
      <c r="B1016" s="5" t="s">
        <v>2</v>
      </c>
      <c r="C1016" s="5" t="s">
        <v>518</v>
      </c>
      <c r="D1016" s="5"/>
      <c r="E1016" s="23" t="s">
        <v>59</v>
      </c>
      <c r="F1016" s="4">
        <f>F1017+F1018+F1019</f>
        <v>23011.600000000002</v>
      </c>
      <c r="G1016" s="4">
        <f t="shared" ref="G1016:Z1016" si="1234">G1017+G1018+G1019</f>
        <v>0</v>
      </c>
      <c r="H1016" s="4">
        <f t="shared" si="1234"/>
        <v>23011.600000000002</v>
      </c>
      <c r="I1016" s="4">
        <f t="shared" si="1234"/>
        <v>0</v>
      </c>
      <c r="J1016" s="4">
        <f t="shared" si="1234"/>
        <v>0</v>
      </c>
      <c r="K1016" s="4">
        <f t="shared" si="1234"/>
        <v>0</v>
      </c>
      <c r="L1016" s="4">
        <f t="shared" si="1234"/>
        <v>23011.600000000002</v>
      </c>
      <c r="M1016" s="4">
        <f t="shared" si="1234"/>
        <v>0</v>
      </c>
      <c r="N1016" s="4">
        <f t="shared" si="1234"/>
        <v>23011.600000000002</v>
      </c>
      <c r="O1016" s="4">
        <f t="shared" si="1234"/>
        <v>21498.800000000003</v>
      </c>
      <c r="P1016" s="4">
        <f t="shared" si="1234"/>
        <v>0</v>
      </c>
      <c r="Q1016" s="4">
        <f t="shared" si="1234"/>
        <v>21498.800000000003</v>
      </c>
      <c r="R1016" s="4">
        <f t="shared" si="1234"/>
        <v>0</v>
      </c>
      <c r="S1016" s="4">
        <f t="shared" si="1234"/>
        <v>21498.800000000003</v>
      </c>
      <c r="T1016" s="4">
        <f t="shared" si="1234"/>
        <v>0</v>
      </c>
      <c r="U1016" s="4">
        <f t="shared" si="1234"/>
        <v>21498.800000000003</v>
      </c>
      <c r="V1016" s="4">
        <f t="shared" si="1234"/>
        <v>21176.3</v>
      </c>
      <c r="W1016" s="4">
        <f t="shared" si="1234"/>
        <v>0</v>
      </c>
      <c r="X1016" s="4">
        <f t="shared" si="1234"/>
        <v>21176.3</v>
      </c>
      <c r="Y1016" s="4">
        <f t="shared" si="1234"/>
        <v>0</v>
      </c>
      <c r="Z1016" s="4">
        <f t="shared" si="1234"/>
        <v>21176.3</v>
      </c>
      <c r="AA1016" s="82"/>
    </row>
    <row r="1017" spans="1:27" ht="63" hidden="1" outlineLevel="7" x14ac:dyDescent="0.2">
      <c r="A1017" s="13" t="s">
        <v>514</v>
      </c>
      <c r="B1017" s="13" t="s">
        <v>2</v>
      </c>
      <c r="C1017" s="13" t="s">
        <v>518</v>
      </c>
      <c r="D1017" s="13" t="s">
        <v>8</v>
      </c>
      <c r="E1017" s="18" t="s">
        <v>9</v>
      </c>
      <c r="F1017" s="8">
        <v>19972.400000000001</v>
      </c>
      <c r="G1017" s="8"/>
      <c r="H1017" s="8">
        <f t="shared" ref="H1017:H1019" si="1235">SUM(F1017:G1017)</f>
        <v>19972.400000000001</v>
      </c>
      <c r="I1017" s="8"/>
      <c r="J1017" s="8"/>
      <c r="K1017" s="8"/>
      <c r="L1017" s="8">
        <f t="shared" ref="L1017:L1019" si="1236">SUM(H1017:K1017)</f>
        <v>19972.400000000001</v>
      </c>
      <c r="M1017" s="8"/>
      <c r="N1017" s="8">
        <f>SUM(L1017:M1017)</f>
        <v>19972.400000000001</v>
      </c>
      <c r="O1017" s="8">
        <v>18726.900000000001</v>
      </c>
      <c r="P1017" s="8"/>
      <c r="Q1017" s="8">
        <f t="shared" ref="Q1017:Q1018" si="1237">SUM(O1017:P1017)</f>
        <v>18726.900000000001</v>
      </c>
      <c r="R1017" s="8"/>
      <c r="S1017" s="8">
        <f t="shared" ref="S1017:S1019" si="1238">SUM(Q1017:R1017)</f>
        <v>18726.900000000001</v>
      </c>
      <c r="T1017" s="8"/>
      <c r="U1017" s="8">
        <f>SUM(S1017:T1017)</f>
        <v>18726.900000000001</v>
      </c>
      <c r="V1017" s="8">
        <v>18710.099999999999</v>
      </c>
      <c r="W1017" s="8"/>
      <c r="X1017" s="8">
        <f t="shared" ref="X1017:X1018" si="1239">SUM(V1017:W1017)</f>
        <v>18710.099999999999</v>
      </c>
      <c r="Y1017" s="8"/>
      <c r="Z1017" s="8">
        <f t="shared" ref="Z1017:Z1019" si="1240">SUM(X1017:Y1017)</f>
        <v>18710.099999999999</v>
      </c>
      <c r="AA1017" s="82"/>
    </row>
    <row r="1018" spans="1:27" ht="31.5" hidden="1" outlineLevel="7" x14ac:dyDescent="0.2">
      <c r="A1018" s="13" t="s">
        <v>514</v>
      </c>
      <c r="B1018" s="13" t="s">
        <v>2</v>
      </c>
      <c r="C1018" s="13" t="s">
        <v>518</v>
      </c>
      <c r="D1018" s="13" t="s">
        <v>11</v>
      </c>
      <c r="E1018" s="18" t="s">
        <v>12</v>
      </c>
      <c r="F1018" s="8">
        <v>2960.7</v>
      </c>
      <c r="G1018" s="8"/>
      <c r="H1018" s="8">
        <f t="shared" si="1235"/>
        <v>2960.7</v>
      </c>
      <c r="I1018" s="8"/>
      <c r="J1018" s="8"/>
      <c r="K1018" s="8"/>
      <c r="L1018" s="8">
        <f t="shared" si="1236"/>
        <v>2960.7</v>
      </c>
      <c r="M1018" s="8"/>
      <c r="N1018" s="8">
        <f>SUM(L1018:M1018)</f>
        <v>2960.7</v>
      </c>
      <c r="O1018" s="8">
        <v>2771.9</v>
      </c>
      <c r="P1018" s="8"/>
      <c r="Q1018" s="8">
        <f t="shared" si="1237"/>
        <v>2771.9</v>
      </c>
      <c r="R1018" s="8"/>
      <c r="S1018" s="8">
        <f t="shared" si="1238"/>
        <v>2771.9</v>
      </c>
      <c r="T1018" s="8"/>
      <c r="U1018" s="8">
        <f>SUM(S1018:T1018)</f>
        <v>2771.9</v>
      </c>
      <c r="V1018" s="8">
        <v>2466.1999999999998</v>
      </c>
      <c r="W1018" s="8"/>
      <c r="X1018" s="8">
        <f t="shared" si="1239"/>
        <v>2466.1999999999998</v>
      </c>
      <c r="Y1018" s="8"/>
      <c r="Z1018" s="8">
        <f t="shared" si="1240"/>
        <v>2466.1999999999998</v>
      </c>
      <c r="AA1018" s="82"/>
    </row>
    <row r="1019" spans="1:27" ht="15.75" hidden="1" outlineLevel="7" x14ac:dyDescent="0.2">
      <c r="A1019" s="13" t="s">
        <v>514</v>
      </c>
      <c r="B1019" s="13" t="s">
        <v>2</v>
      </c>
      <c r="C1019" s="13" t="s">
        <v>518</v>
      </c>
      <c r="D1019" s="13" t="s">
        <v>27</v>
      </c>
      <c r="E1019" s="18" t="s">
        <v>28</v>
      </c>
      <c r="F1019" s="8">
        <v>78.5</v>
      </c>
      <c r="G1019" s="8"/>
      <c r="H1019" s="8">
        <f t="shared" si="1235"/>
        <v>78.5</v>
      </c>
      <c r="I1019" s="8"/>
      <c r="J1019" s="8"/>
      <c r="K1019" s="8"/>
      <c r="L1019" s="8">
        <f t="shared" si="1236"/>
        <v>78.5</v>
      </c>
      <c r="M1019" s="8"/>
      <c r="N1019" s="8">
        <f>SUM(L1019:M1019)</f>
        <v>78.5</v>
      </c>
      <c r="O1019" s="8"/>
      <c r="P1019" s="8"/>
      <c r="Q1019" s="8"/>
      <c r="R1019" s="8"/>
      <c r="S1019" s="8">
        <f t="shared" si="1238"/>
        <v>0</v>
      </c>
      <c r="T1019" s="8"/>
      <c r="U1019" s="8">
        <f>SUM(S1019:T1019)</f>
        <v>0</v>
      </c>
      <c r="V1019" s="8"/>
      <c r="W1019" s="8"/>
      <c r="X1019" s="8"/>
      <c r="Y1019" s="8"/>
      <c r="Z1019" s="8">
        <f t="shared" si="1240"/>
        <v>0</v>
      </c>
      <c r="AA1019" s="82"/>
    </row>
    <row r="1020" spans="1:27" s="107" customFormat="1" ht="47.25" hidden="1" outlineLevel="5" x14ac:dyDescent="0.2">
      <c r="A1020" s="47" t="s">
        <v>514</v>
      </c>
      <c r="B1020" s="47" t="s">
        <v>2</v>
      </c>
      <c r="C1020" s="47" t="s">
        <v>519</v>
      </c>
      <c r="D1020" s="47"/>
      <c r="E1020" s="45" t="s">
        <v>520</v>
      </c>
      <c r="F1020" s="20">
        <f>F1021</f>
        <v>97.4</v>
      </c>
      <c r="G1020" s="20">
        <f t="shared" ref="G1020:Z1020" si="1241">G1021</f>
        <v>0</v>
      </c>
      <c r="H1020" s="20">
        <f t="shared" si="1241"/>
        <v>97.4</v>
      </c>
      <c r="I1020" s="20">
        <f t="shared" si="1241"/>
        <v>0</v>
      </c>
      <c r="J1020" s="20">
        <f t="shared" si="1241"/>
        <v>0</v>
      </c>
      <c r="K1020" s="20">
        <f t="shared" si="1241"/>
        <v>0</v>
      </c>
      <c r="L1020" s="20">
        <f t="shared" si="1241"/>
        <v>97.4</v>
      </c>
      <c r="M1020" s="20">
        <f t="shared" si="1241"/>
        <v>0</v>
      </c>
      <c r="N1020" s="20">
        <f t="shared" si="1241"/>
        <v>97.4</v>
      </c>
      <c r="O1020" s="20">
        <f t="shared" si="1241"/>
        <v>100.1</v>
      </c>
      <c r="P1020" s="20">
        <f t="shared" si="1241"/>
        <v>0</v>
      </c>
      <c r="Q1020" s="20">
        <f t="shared" si="1241"/>
        <v>100.1</v>
      </c>
      <c r="R1020" s="20">
        <f t="shared" si="1241"/>
        <v>0</v>
      </c>
      <c r="S1020" s="20">
        <f t="shared" si="1241"/>
        <v>100.1</v>
      </c>
      <c r="T1020" s="20">
        <f t="shared" si="1241"/>
        <v>0</v>
      </c>
      <c r="U1020" s="20">
        <f t="shared" si="1241"/>
        <v>100.1</v>
      </c>
      <c r="V1020" s="20">
        <f t="shared" si="1241"/>
        <v>100.1</v>
      </c>
      <c r="W1020" s="20">
        <f t="shared" si="1241"/>
        <v>0</v>
      </c>
      <c r="X1020" s="20">
        <f t="shared" si="1241"/>
        <v>100.1</v>
      </c>
      <c r="Y1020" s="20">
        <f t="shared" si="1241"/>
        <v>0</v>
      </c>
      <c r="Z1020" s="20">
        <f t="shared" si="1241"/>
        <v>100.1</v>
      </c>
      <c r="AA1020" s="82"/>
    </row>
    <row r="1021" spans="1:27" s="107" customFormat="1" ht="63" hidden="1" outlineLevel="7" x14ac:dyDescent="0.2">
      <c r="A1021" s="46" t="s">
        <v>514</v>
      </c>
      <c r="B1021" s="46" t="s">
        <v>2</v>
      </c>
      <c r="C1021" s="46" t="s">
        <v>519</v>
      </c>
      <c r="D1021" s="46" t="s">
        <v>8</v>
      </c>
      <c r="E1021" s="50" t="s">
        <v>9</v>
      </c>
      <c r="F1021" s="7">
        <v>97.4</v>
      </c>
      <c r="G1021" s="8"/>
      <c r="H1021" s="7">
        <f t="shared" ref="H1021" si="1242">SUM(F1021:G1021)</f>
        <v>97.4</v>
      </c>
      <c r="I1021" s="8"/>
      <c r="J1021" s="8"/>
      <c r="K1021" s="8"/>
      <c r="L1021" s="7">
        <f t="shared" ref="L1021" si="1243">SUM(H1021:K1021)</f>
        <v>97.4</v>
      </c>
      <c r="M1021" s="8"/>
      <c r="N1021" s="7">
        <f>SUM(L1021:M1021)</f>
        <v>97.4</v>
      </c>
      <c r="O1021" s="7">
        <v>100.1</v>
      </c>
      <c r="P1021" s="7"/>
      <c r="Q1021" s="7">
        <f t="shared" ref="Q1021" si="1244">SUM(O1021:P1021)</f>
        <v>100.1</v>
      </c>
      <c r="R1021" s="8"/>
      <c r="S1021" s="7">
        <f t="shared" ref="S1021" si="1245">SUM(Q1021:R1021)</f>
        <v>100.1</v>
      </c>
      <c r="T1021" s="8"/>
      <c r="U1021" s="7">
        <f>SUM(S1021:T1021)</f>
        <v>100.1</v>
      </c>
      <c r="V1021" s="7">
        <v>100.1</v>
      </c>
      <c r="W1021" s="7"/>
      <c r="X1021" s="7">
        <f t="shared" ref="X1021" si="1246">SUM(V1021:W1021)</f>
        <v>100.1</v>
      </c>
      <c r="Y1021" s="8"/>
      <c r="Z1021" s="7">
        <f t="shared" ref="Z1021" si="1247">SUM(X1021:Y1021)</f>
        <v>100.1</v>
      </c>
      <c r="AA1021" s="82"/>
    </row>
    <row r="1022" spans="1:27" ht="15.75" outlineLevel="1" collapsed="1" x14ac:dyDescent="0.2">
      <c r="A1022" s="5" t="s">
        <v>514</v>
      </c>
      <c r="B1022" s="5" t="s">
        <v>15</v>
      </c>
      <c r="C1022" s="5"/>
      <c r="D1022" s="5"/>
      <c r="E1022" s="23" t="s">
        <v>16</v>
      </c>
      <c r="F1022" s="4">
        <f>F1023+F1029+F1041</f>
        <v>105171.9</v>
      </c>
      <c r="G1022" s="4">
        <f t="shared" ref="G1022:N1022" si="1248">G1023+G1029+G1041</f>
        <v>36.200000000000003</v>
      </c>
      <c r="H1022" s="4">
        <f t="shared" si="1248"/>
        <v>105208.1</v>
      </c>
      <c r="I1022" s="4">
        <f t="shared" si="1248"/>
        <v>0</v>
      </c>
      <c r="J1022" s="4">
        <f t="shared" si="1248"/>
        <v>0</v>
      </c>
      <c r="K1022" s="4">
        <f t="shared" si="1248"/>
        <v>0</v>
      </c>
      <c r="L1022" s="4">
        <f t="shared" si="1248"/>
        <v>105208.1</v>
      </c>
      <c r="M1022" s="4">
        <f t="shared" si="1248"/>
        <v>0</v>
      </c>
      <c r="N1022" s="4">
        <f t="shared" si="1248"/>
        <v>105208.1</v>
      </c>
      <c r="O1022" s="4">
        <f>O1023+O1029+O1041</f>
        <v>159711.9</v>
      </c>
      <c r="P1022" s="4">
        <f t="shared" ref="P1022:U1022" si="1249">P1023+P1029+P1041</f>
        <v>0</v>
      </c>
      <c r="Q1022" s="4">
        <f t="shared" si="1249"/>
        <v>159711.9</v>
      </c>
      <c r="R1022" s="4">
        <f t="shared" si="1249"/>
        <v>0</v>
      </c>
      <c r="S1022" s="4">
        <f t="shared" si="1249"/>
        <v>159711.9</v>
      </c>
      <c r="T1022" s="4">
        <f t="shared" si="1249"/>
        <v>-1383.01385</v>
      </c>
      <c r="U1022" s="4">
        <f t="shared" si="1249"/>
        <v>158328.88615000001</v>
      </c>
      <c r="V1022" s="4">
        <f>V1023+V1029+V1041</f>
        <v>196193.7</v>
      </c>
      <c r="W1022" s="4">
        <f t="shared" ref="W1022:Z1022" si="1250">W1023+W1029+W1041</f>
        <v>0</v>
      </c>
      <c r="X1022" s="4">
        <f t="shared" si="1250"/>
        <v>196193.7</v>
      </c>
      <c r="Y1022" s="4">
        <f t="shared" si="1250"/>
        <v>0</v>
      </c>
      <c r="Z1022" s="4">
        <f t="shared" si="1250"/>
        <v>196193.7</v>
      </c>
      <c r="AA1022" s="82"/>
    </row>
    <row r="1023" spans="1:27" ht="31.5" hidden="1" outlineLevel="2" x14ac:dyDescent="0.2">
      <c r="A1023" s="5" t="s">
        <v>514</v>
      </c>
      <c r="B1023" s="5" t="s">
        <v>15</v>
      </c>
      <c r="C1023" s="5" t="s">
        <v>289</v>
      </c>
      <c r="D1023" s="5"/>
      <c r="E1023" s="23" t="s">
        <v>290</v>
      </c>
      <c r="F1023" s="4">
        <f>F1024</f>
        <v>15563.400000000001</v>
      </c>
      <c r="G1023" s="4">
        <f t="shared" ref="G1023:V1025" si="1251">G1024</f>
        <v>36.200000000000003</v>
      </c>
      <c r="H1023" s="4">
        <f t="shared" si="1251"/>
        <v>15599.600000000002</v>
      </c>
      <c r="I1023" s="4">
        <f t="shared" si="1251"/>
        <v>0</v>
      </c>
      <c r="J1023" s="4">
        <f t="shared" si="1251"/>
        <v>0</v>
      </c>
      <c r="K1023" s="4">
        <f t="shared" si="1251"/>
        <v>0</v>
      </c>
      <c r="L1023" s="4">
        <f t="shared" si="1251"/>
        <v>15599.600000000002</v>
      </c>
      <c r="M1023" s="4">
        <f t="shared" si="1251"/>
        <v>0</v>
      </c>
      <c r="N1023" s="4">
        <f t="shared" si="1251"/>
        <v>15599.600000000002</v>
      </c>
      <c r="O1023" s="4">
        <f t="shared" si="1251"/>
        <v>15570.2</v>
      </c>
      <c r="P1023" s="4">
        <f t="shared" si="1251"/>
        <v>0</v>
      </c>
      <c r="Q1023" s="4">
        <f t="shared" si="1251"/>
        <v>15570.2</v>
      </c>
      <c r="R1023" s="4">
        <f t="shared" si="1251"/>
        <v>0</v>
      </c>
      <c r="S1023" s="4">
        <f t="shared" si="1251"/>
        <v>15570.2</v>
      </c>
      <c r="T1023" s="4">
        <f t="shared" si="1251"/>
        <v>0</v>
      </c>
      <c r="U1023" s="4">
        <f t="shared" si="1251"/>
        <v>15570.2</v>
      </c>
      <c r="V1023" s="4">
        <f t="shared" si="1251"/>
        <v>15587.9</v>
      </c>
      <c r="W1023" s="4">
        <f t="shared" ref="W1023:Z1025" si="1252">W1024</f>
        <v>0</v>
      </c>
      <c r="X1023" s="4">
        <f t="shared" si="1252"/>
        <v>15587.9</v>
      </c>
      <c r="Y1023" s="4">
        <f t="shared" si="1252"/>
        <v>0</v>
      </c>
      <c r="Z1023" s="4">
        <f t="shared" si="1252"/>
        <v>15587.9</v>
      </c>
      <c r="AA1023" s="82"/>
    </row>
    <row r="1024" spans="1:27" ht="31.5" hidden="1" outlineLevel="3" x14ac:dyDescent="0.2">
      <c r="A1024" s="5" t="s">
        <v>514</v>
      </c>
      <c r="B1024" s="5" t="s">
        <v>15</v>
      </c>
      <c r="C1024" s="5" t="s">
        <v>394</v>
      </c>
      <c r="D1024" s="5"/>
      <c r="E1024" s="23" t="s">
        <v>395</v>
      </c>
      <c r="F1024" s="4">
        <f>F1025</f>
        <v>15563.400000000001</v>
      </c>
      <c r="G1024" s="4">
        <f t="shared" si="1251"/>
        <v>36.200000000000003</v>
      </c>
      <c r="H1024" s="4">
        <f t="shared" si="1251"/>
        <v>15599.600000000002</v>
      </c>
      <c r="I1024" s="4">
        <f t="shared" si="1251"/>
        <v>0</v>
      </c>
      <c r="J1024" s="4">
        <f t="shared" si="1251"/>
        <v>0</v>
      </c>
      <c r="K1024" s="4">
        <f t="shared" si="1251"/>
        <v>0</v>
      </c>
      <c r="L1024" s="4">
        <f t="shared" si="1251"/>
        <v>15599.600000000002</v>
      </c>
      <c r="M1024" s="4">
        <f t="shared" si="1251"/>
        <v>0</v>
      </c>
      <c r="N1024" s="4">
        <f t="shared" si="1251"/>
        <v>15599.600000000002</v>
      </c>
      <c r="O1024" s="4">
        <f t="shared" si="1251"/>
        <v>15570.2</v>
      </c>
      <c r="P1024" s="4">
        <f t="shared" si="1251"/>
        <v>0</v>
      </c>
      <c r="Q1024" s="4">
        <f t="shared" si="1251"/>
        <v>15570.2</v>
      </c>
      <c r="R1024" s="4">
        <f t="shared" si="1251"/>
        <v>0</v>
      </c>
      <c r="S1024" s="4">
        <f t="shared" si="1251"/>
        <v>15570.2</v>
      </c>
      <c r="T1024" s="4">
        <f t="shared" si="1251"/>
        <v>0</v>
      </c>
      <c r="U1024" s="4">
        <f t="shared" si="1251"/>
        <v>15570.2</v>
      </c>
      <c r="V1024" s="4">
        <f t="shared" si="1251"/>
        <v>15587.9</v>
      </c>
      <c r="W1024" s="4">
        <f t="shared" si="1252"/>
        <v>0</v>
      </c>
      <c r="X1024" s="4">
        <f t="shared" si="1252"/>
        <v>15587.9</v>
      </c>
      <c r="Y1024" s="4">
        <f t="shared" si="1252"/>
        <v>0</v>
      </c>
      <c r="Z1024" s="4">
        <f t="shared" si="1252"/>
        <v>15587.9</v>
      </c>
      <c r="AA1024" s="82"/>
    </row>
    <row r="1025" spans="1:27" ht="31.5" hidden="1" outlineLevel="4" x14ac:dyDescent="0.2">
      <c r="A1025" s="5" t="s">
        <v>514</v>
      </c>
      <c r="B1025" s="5" t="s">
        <v>15</v>
      </c>
      <c r="C1025" s="5" t="s">
        <v>399</v>
      </c>
      <c r="D1025" s="5"/>
      <c r="E1025" s="23" t="s">
        <v>400</v>
      </c>
      <c r="F1025" s="4">
        <f>F1026</f>
        <v>15563.400000000001</v>
      </c>
      <c r="G1025" s="4">
        <f t="shared" si="1251"/>
        <v>36.200000000000003</v>
      </c>
      <c r="H1025" s="4">
        <f t="shared" si="1251"/>
        <v>15599.600000000002</v>
      </c>
      <c r="I1025" s="4">
        <f t="shared" si="1251"/>
        <v>0</v>
      </c>
      <c r="J1025" s="4">
        <f t="shared" si="1251"/>
        <v>0</v>
      </c>
      <c r="K1025" s="4">
        <f t="shared" si="1251"/>
        <v>0</v>
      </c>
      <c r="L1025" s="4">
        <f t="shared" si="1251"/>
        <v>15599.600000000002</v>
      </c>
      <c r="M1025" s="4">
        <f t="shared" si="1251"/>
        <v>0</v>
      </c>
      <c r="N1025" s="4">
        <f t="shared" si="1251"/>
        <v>15599.600000000002</v>
      </c>
      <c r="O1025" s="4">
        <f t="shared" si="1251"/>
        <v>15570.2</v>
      </c>
      <c r="P1025" s="4">
        <f t="shared" si="1251"/>
        <v>0</v>
      </c>
      <c r="Q1025" s="4">
        <f t="shared" si="1251"/>
        <v>15570.2</v>
      </c>
      <c r="R1025" s="4">
        <f t="shared" si="1251"/>
        <v>0</v>
      </c>
      <c r="S1025" s="4">
        <f t="shared" si="1251"/>
        <v>15570.2</v>
      </c>
      <c r="T1025" s="4">
        <f t="shared" si="1251"/>
        <v>0</v>
      </c>
      <c r="U1025" s="4">
        <f t="shared" si="1251"/>
        <v>15570.2</v>
      </c>
      <c r="V1025" s="4">
        <f t="shared" si="1251"/>
        <v>15587.9</v>
      </c>
      <c r="W1025" s="4">
        <f t="shared" si="1252"/>
        <v>0</v>
      </c>
      <c r="X1025" s="4">
        <f t="shared" si="1252"/>
        <v>15587.9</v>
      </c>
      <c r="Y1025" s="4">
        <f t="shared" si="1252"/>
        <v>0</v>
      </c>
      <c r="Z1025" s="4">
        <f t="shared" si="1252"/>
        <v>15587.9</v>
      </c>
      <c r="AA1025" s="82"/>
    </row>
    <row r="1026" spans="1:27" s="107" customFormat="1" ht="31.5" hidden="1" outlineLevel="5" x14ac:dyDescent="0.2">
      <c r="A1026" s="47" t="s">
        <v>514</v>
      </c>
      <c r="B1026" s="47" t="s">
        <v>15</v>
      </c>
      <c r="C1026" s="47" t="s">
        <v>403</v>
      </c>
      <c r="D1026" s="47"/>
      <c r="E1026" s="45" t="s">
        <v>404</v>
      </c>
      <c r="F1026" s="20">
        <f>F1027+F1028</f>
        <v>15563.400000000001</v>
      </c>
      <c r="G1026" s="20">
        <f t="shared" ref="G1026:Z1026" si="1253">G1027+G1028</f>
        <v>36.200000000000003</v>
      </c>
      <c r="H1026" s="20">
        <f t="shared" si="1253"/>
        <v>15599.600000000002</v>
      </c>
      <c r="I1026" s="20">
        <f t="shared" si="1253"/>
        <v>0</v>
      </c>
      <c r="J1026" s="20">
        <f t="shared" si="1253"/>
        <v>0</v>
      </c>
      <c r="K1026" s="20">
        <f t="shared" si="1253"/>
        <v>0</v>
      </c>
      <c r="L1026" s="20">
        <f t="shared" si="1253"/>
        <v>15599.600000000002</v>
      </c>
      <c r="M1026" s="20">
        <f t="shared" si="1253"/>
        <v>0</v>
      </c>
      <c r="N1026" s="20">
        <f t="shared" si="1253"/>
        <v>15599.600000000002</v>
      </c>
      <c r="O1026" s="20">
        <f t="shared" si="1253"/>
        <v>15570.2</v>
      </c>
      <c r="P1026" s="20">
        <f t="shared" si="1253"/>
        <v>0</v>
      </c>
      <c r="Q1026" s="20">
        <f t="shared" si="1253"/>
        <v>15570.2</v>
      </c>
      <c r="R1026" s="20">
        <f t="shared" si="1253"/>
        <v>0</v>
      </c>
      <c r="S1026" s="20">
        <f t="shared" si="1253"/>
        <v>15570.2</v>
      </c>
      <c r="T1026" s="20">
        <f t="shared" si="1253"/>
        <v>0</v>
      </c>
      <c r="U1026" s="20">
        <f t="shared" si="1253"/>
        <v>15570.2</v>
      </c>
      <c r="V1026" s="20">
        <f t="shared" si="1253"/>
        <v>15587.9</v>
      </c>
      <c r="W1026" s="20">
        <f t="shared" si="1253"/>
        <v>0</v>
      </c>
      <c r="X1026" s="20">
        <f t="shared" si="1253"/>
        <v>15587.9</v>
      </c>
      <c r="Y1026" s="20">
        <f t="shared" si="1253"/>
        <v>0</v>
      </c>
      <c r="Z1026" s="20">
        <f t="shared" si="1253"/>
        <v>15587.9</v>
      </c>
      <c r="AA1026" s="82"/>
    </row>
    <row r="1027" spans="1:27" s="107" customFormat="1" ht="63" hidden="1" outlineLevel="7" x14ac:dyDescent="0.2">
      <c r="A1027" s="46" t="s">
        <v>514</v>
      </c>
      <c r="B1027" s="46" t="s">
        <v>15</v>
      </c>
      <c r="C1027" s="46" t="s">
        <v>403</v>
      </c>
      <c r="D1027" s="46" t="s">
        <v>8</v>
      </c>
      <c r="E1027" s="50" t="s">
        <v>9</v>
      </c>
      <c r="F1027" s="7">
        <v>15520.2</v>
      </c>
      <c r="G1027" s="7">
        <v>36.200000000000003</v>
      </c>
      <c r="H1027" s="7">
        <f t="shared" ref="H1027:H1028" si="1254">SUM(F1027:G1027)</f>
        <v>15556.400000000001</v>
      </c>
      <c r="I1027" s="7"/>
      <c r="J1027" s="7"/>
      <c r="K1027" s="7"/>
      <c r="L1027" s="7">
        <f t="shared" ref="L1027:L1028" si="1255">SUM(H1027:K1027)</f>
        <v>15556.400000000001</v>
      </c>
      <c r="M1027" s="7"/>
      <c r="N1027" s="7">
        <f>SUM(L1027:M1027)</f>
        <v>15556.400000000001</v>
      </c>
      <c r="O1027" s="7">
        <v>15528.5</v>
      </c>
      <c r="P1027" s="7"/>
      <c r="Q1027" s="7">
        <f t="shared" ref="Q1027:Q1028" si="1256">SUM(O1027:P1027)</f>
        <v>15528.5</v>
      </c>
      <c r="R1027" s="7"/>
      <c r="S1027" s="7">
        <f t="shared" ref="S1027:S1028" si="1257">SUM(Q1027:R1027)</f>
        <v>15528.5</v>
      </c>
      <c r="T1027" s="7"/>
      <c r="U1027" s="7">
        <f>SUM(S1027:T1027)</f>
        <v>15528.5</v>
      </c>
      <c r="V1027" s="7">
        <v>15547.9</v>
      </c>
      <c r="W1027" s="7"/>
      <c r="X1027" s="7">
        <f t="shared" ref="X1027:X1028" si="1258">SUM(V1027:W1027)</f>
        <v>15547.9</v>
      </c>
      <c r="Y1027" s="7"/>
      <c r="Z1027" s="7">
        <f t="shared" ref="Z1027:Z1028" si="1259">SUM(X1027:Y1027)</f>
        <v>15547.9</v>
      </c>
      <c r="AA1027" s="82"/>
    </row>
    <row r="1028" spans="1:27" s="107" customFormat="1" ht="31.5" hidden="1" outlineLevel="7" x14ac:dyDescent="0.2">
      <c r="A1028" s="46" t="s">
        <v>514</v>
      </c>
      <c r="B1028" s="46" t="s">
        <v>15</v>
      </c>
      <c r="C1028" s="46" t="s">
        <v>403</v>
      </c>
      <c r="D1028" s="46" t="s">
        <v>11</v>
      </c>
      <c r="E1028" s="50" t="s">
        <v>12</v>
      </c>
      <c r="F1028" s="7">
        <v>43.2</v>
      </c>
      <c r="G1028" s="8"/>
      <c r="H1028" s="7">
        <f t="shared" si="1254"/>
        <v>43.2</v>
      </c>
      <c r="I1028" s="8"/>
      <c r="J1028" s="8"/>
      <c r="K1028" s="8"/>
      <c r="L1028" s="7">
        <f t="shared" si="1255"/>
        <v>43.2</v>
      </c>
      <c r="M1028" s="8"/>
      <c r="N1028" s="7">
        <f>SUM(L1028:M1028)</f>
        <v>43.2</v>
      </c>
      <c r="O1028" s="7">
        <v>41.7</v>
      </c>
      <c r="P1028" s="7"/>
      <c r="Q1028" s="7">
        <f t="shared" si="1256"/>
        <v>41.7</v>
      </c>
      <c r="R1028" s="8"/>
      <c r="S1028" s="7">
        <f t="shared" si="1257"/>
        <v>41.7</v>
      </c>
      <c r="T1028" s="8"/>
      <c r="U1028" s="7">
        <f>SUM(S1028:T1028)</f>
        <v>41.7</v>
      </c>
      <c r="V1028" s="7">
        <v>40</v>
      </c>
      <c r="W1028" s="7"/>
      <c r="X1028" s="7">
        <f t="shared" si="1258"/>
        <v>40</v>
      </c>
      <c r="Y1028" s="8"/>
      <c r="Z1028" s="7">
        <f t="shared" si="1259"/>
        <v>40</v>
      </c>
      <c r="AA1028" s="82"/>
    </row>
    <row r="1029" spans="1:27" ht="31.5" hidden="1" outlineLevel="2" x14ac:dyDescent="0.2">
      <c r="A1029" s="5" t="s">
        <v>514</v>
      </c>
      <c r="B1029" s="5" t="s">
        <v>15</v>
      </c>
      <c r="C1029" s="5" t="s">
        <v>52</v>
      </c>
      <c r="D1029" s="5"/>
      <c r="E1029" s="23" t="s">
        <v>53</v>
      </c>
      <c r="F1029" s="4">
        <f>F1030+F1035</f>
        <v>66846.5</v>
      </c>
      <c r="G1029" s="4">
        <f t="shared" ref="G1029:Z1029" si="1260">G1030+G1035</f>
        <v>0</v>
      </c>
      <c r="H1029" s="4">
        <f t="shared" si="1260"/>
        <v>66846.5</v>
      </c>
      <c r="I1029" s="4">
        <f t="shared" si="1260"/>
        <v>0</v>
      </c>
      <c r="J1029" s="4">
        <f t="shared" si="1260"/>
        <v>0</v>
      </c>
      <c r="K1029" s="4">
        <f t="shared" si="1260"/>
        <v>0</v>
      </c>
      <c r="L1029" s="4">
        <f t="shared" si="1260"/>
        <v>66846.5</v>
      </c>
      <c r="M1029" s="4">
        <f t="shared" si="1260"/>
        <v>0</v>
      </c>
      <c r="N1029" s="4">
        <f t="shared" si="1260"/>
        <v>66846.5</v>
      </c>
      <c r="O1029" s="4">
        <f t="shared" si="1260"/>
        <v>63808.4</v>
      </c>
      <c r="P1029" s="4">
        <f t="shared" si="1260"/>
        <v>0</v>
      </c>
      <c r="Q1029" s="4">
        <f t="shared" si="1260"/>
        <v>63808.4</v>
      </c>
      <c r="R1029" s="4">
        <f t="shared" si="1260"/>
        <v>0</v>
      </c>
      <c r="S1029" s="4">
        <f t="shared" si="1260"/>
        <v>63808.4</v>
      </c>
      <c r="T1029" s="4">
        <f t="shared" si="1260"/>
        <v>0</v>
      </c>
      <c r="U1029" s="4">
        <f t="shared" si="1260"/>
        <v>63808.4</v>
      </c>
      <c r="V1029" s="4">
        <f t="shared" si="1260"/>
        <v>61204.6</v>
      </c>
      <c r="W1029" s="4">
        <f t="shared" si="1260"/>
        <v>0</v>
      </c>
      <c r="X1029" s="4">
        <f t="shared" si="1260"/>
        <v>61204.6</v>
      </c>
      <c r="Y1029" s="4">
        <f t="shared" si="1260"/>
        <v>0</v>
      </c>
      <c r="Z1029" s="4">
        <f t="shared" si="1260"/>
        <v>61204.6</v>
      </c>
      <c r="AA1029" s="82"/>
    </row>
    <row r="1030" spans="1:27" ht="31.5" hidden="1" outlineLevel="3" x14ac:dyDescent="0.2">
      <c r="A1030" s="5" t="s">
        <v>514</v>
      </c>
      <c r="B1030" s="5" t="s">
        <v>15</v>
      </c>
      <c r="C1030" s="5" t="s">
        <v>98</v>
      </c>
      <c r="D1030" s="5"/>
      <c r="E1030" s="23" t="s">
        <v>99</v>
      </c>
      <c r="F1030" s="4">
        <f>F1031</f>
        <v>181</v>
      </c>
      <c r="G1030" s="4">
        <f t="shared" ref="G1030:V1031" si="1261">G1031</f>
        <v>0</v>
      </c>
      <c r="H1030" s="4">
        <f t="shared" si="1261"/>
        <v>181</v>
      </c>
      <c r="I1030" s="4">
        <f t="shared" si="1261"/>
        <v>0</v>
      </c>
      <c r="J1030" s="4">
        <f t="shared" si="1261"/>
        <v>0</v>
      </c>
      <c r="K1030" s="4">
        <f t="shared" si="1261"/>
        <v>0</v>
      </c>
      <c r="L1030" s="4">
        <f t="shared" si="1261"/>
        <v>181</v>
      </c>
      <c r="M1030" s="4">
        <f t="shared" si="1261"/>
        <v>0</v>
      </c>
      <c r="N1030" s="4">
        <f t="shared" si="1261"/>
        <v>181</v>
      </c>
      <c r="O1030" s="4">
        <f t="shared" si="1261"/>
        <v>181</v>
      </c>
      <c r="P1030" s="4">
        <f t="shared" si="1261"/>
        <v>0</v>
      </c>
      <c r="Q1030" s="4">
        <f t="shared" si="1261"/>
        <v>181</v>
      </c>
      <c r="R1030" s="4">
        <f t="shared" si="1261"/>
        <v>0</v>
      </c>
      <c r="S1030" s="4">
        <f t="shared" si="1261"/>
        <v>181</v>
      </c>
      <c r="T1030" s="4">
        <f t="shared" si="1261"/>
        <v>0</v>
      </c>
      <c r="U1030" s="4">
        <f t="shared" si="1261"/>
        <v>181</v>
      </c>
      <c r="V1030" s="4">
        <f t="shared" si="1261"/>
        <v>181</v>
      </c>
      <c r="W1030" s="4">
        <f t="shared" ref="W1030:Z1031" si="1262">W1031</f>
        <v>0</v>
      </c>
      <c r="X1030" s="4">
        <f t="shared" si="1262"/>
        <v>181</v>
      </c>
      <c r="Y1030" s="4">
        <f t="shared" si="1262"/>
        <v>0</v>
      </c>
      <c r="Z1030" s="4">
        <f t="shared" si="1262"/>
        <v>181</v>
      </c>
      <c r="AA1030" s="82"/>
    </row>
    <row r="1031" spans="1:27" ht="47.25" hidden="1" outlineLevel="4" x14ac:dyDescent="0.2">
      <c r="A1031" s="5" t="s">
        <v>514</v>
      </c>
      <c r="B1031" s="5" t="s">
        <v>15</v>
      </c>
      <c r="C1031" s="5" t="s">
        <v>100</v>
      </c>
      <c r="D1031" s="5"/>
      <c r="E1031" s="23" t="s">
        <v>101</v>
      </c>
      <c r="F1031" s="4">
        <f>F1032</f>
        <v>181</v>
      </c>
      <c r="G1031" s="4">
        <f t="shared" si="1261"/>
        <v>0</v>
      </c>
      <c r="H1031" s="4">
        <f t="shared" si="1261"/>
        <v>181</v>
      </c>
      <c r="I1031" s="4">
        <f t="shared" si="1261"/>
        <v>0</v>
      </c>
      <c r="J1031" s="4">
        <f t="shared" si="1261"/>
        <v>0</v>
      </c>
      <c r="K1031" s="4">
        <f t="shared" si="1261"/>
        <v>0</v>
      </c>
      <c r="L1031" s="4">
        <f t="shared" si="1261"/>
        <v>181</v>
      </c>
      <c r="M1031" s="4">
        <f t="shared" si="1261"/>
        <v>0</v>
      </c>
      <c r="N1031" s="4">
        <f t="shared" si="1261"/>
        <v>181</v>
      </c>
      <c r="O1031" s="4">
        <f t="shared" si="1261"/>
        <v>181</v>
      </c>
      <c r="P1031" s="4">
        <f t="shared" si="1261"/>
        <v>0</v>
      </c>
      <c r="Q1031" s="4">
        <f t="shared" si="1261"/>
        <v>181</v>
      </c>
      <c r="R1031" s="4">
        <f t="shared" si="1261"/>
        <v>0</v>
      </c>
      <c r="S1031" s="4">
        <f t="shared" si="1261"/>
        <v>181</v>
      </c>
      <c r="T1031" s="4">
        <f t="shared" si="1261"/>
        <v>0</v>
      </c>
      <c r="U1031" s="4">
        <f t="shared" si="1261"/>
        <v>181</v>
      </c>
      <c r="V1031" s="4">
        <f t="shared" si="1261"/>
        <v>181</v>
      </c>
      <c r="W1031" s="4">
        <f t="shared" si="1262"/>
        <v>0</v>
      </c>
      <c r="X1031" s="4">
        <f t="shared" si="1262"/>
        <v>181</v>
      </c>
      <c r="Y1031" s="4">
        <f t="shared" si="1262"/>
        <v>0</v>
      </c>
      <c r="Z1031" s="4">
        <f t="shared" si="1262"/>
        <v>181</v>
      </c>
      <c r="AA1031" s="82"/>
    </row>
    <row r="1032" spans="1:27" ht="15.75" hidden="1" outlineLevel="5" x14ac:dyDescent="0.2">
      <c r="A1032" s="5" t="s">
        <v>514</v>
      </c>
      <c r="B1032" s="5" t="s">
        <v>15</v>
      </c>
      <c r="C1032" s="5" t="s">
        <v>102</v>
      </c>
      <c r="D1032" s="5"/>
      <c r="E1032" s="23" t="s">
        <v>103</v>
      </c>
      <c r="F1032" s="4">
        <f>F1033+F1034</f>
        <v>181</v>
      </c>
      <c r="G1032" s="4">
        <f t="shared" ref="G1032:Z1032" si="1263">G1033+G1034</f>
        <v>0</v>
      </c>
      <c r="H1032" s="4">
        <f t="shared" si="1263"/>
        <v>181</v>
      </c>
      <c r="I1032" s="4">
        <f t="shared" si="1263"/>
        <v>0</v>
      </c>
      <c r="J1032" s="4">
        <f t="shared" si="1263"/>
        <v>0</v>
      </c>
      <c r="K1032" s="4">
        <f t="shared" si="1263"/>
        <v>0</v>
      </c>
      <c r="L1032" s="4">
        <f t="shared" si="1263"/>
        <v>181</v>
      </c>
      <c r="M1032" s="4">
        <f t="shared" si="1263"/>
        <v>0</v>
      </c>
      <c r="N1032" s="4">
        <f t="shared" si="1263"/>
        <v>181</v>
      </c>
      <c r="O1032" s="4">
        <f t="shared" si="1263"/>
        <v>181</v>
      </c>
      <c r="P1032" s="4">
        <f t="shared" si="1263"/>
        <v>0</v>
      </c>
      <c r="Q1032" s="4">
        <f t="shared" si="1263"/>
        <v>181</v>
      </c>
      <c r="R1032" s="4">
        <f t="shared" si="1263"/>
        <v>0</v>
      </c>
      <c r="S1032" s="4">
        <f t="shared" si="1263"/>
        <v>181</v>
      </c>
      <c r="T1032" s="4">
        <f t="shared" si="1263"/>
        <v>0</v>
      </c>
      <c r="U1032" s="4">
        <f t="shared" si="1263"/>
        <v>181</v>
      </c>
      <c r="V1032" s="4">
        <f t="shared" si="1263"/>
        <v>181</v>
      </c>
      <c r="W1032" s="4">
        <f t="shared" si="1263"/>
        <v>0</v>
      </c>
      <c r="X1032" s="4">
        <f t="shared" si="1263"/>
        <v>181</v>
      </c>
      <c r="Y1032" s="4">
        <f t="shared" si="1263"/>
        <v>0</v>
      </c>
      <c r="Z1032" s="4">
        <f t="shared" si="1263"/>
        <v>181</v>
      </c>
      <c r="AA1032" s="82"/>
    </row>
    <row r="1033" spans="1:27" ht="63" hidden="1" outlineLevel="7" x14ac:dyDescent="0.2">
      <c r="A1033" s="13" t="s">
        <v>514</v>
      </c>
      <c r="B1033" s="13" t="s">
        <v>15</v>
      </c>
      <c r="C1033" s="13" t="s">
        <v>102</v>
      </c>
      <c r="D1033" s="13" t="s">
        <v>8</v>
      </c>
      <c r="E1033" s="18" t="s">
        <v>9</v>
      </c>
      <c r="F1033" s="8">
        <v>78</v>
      </c>
      <c r="G1033" s="8"/>
      <c r="H1033" s="8">
        <f t="shared" ref="H1033:H1034" si="1264">SUM(F1033:G1033)</f>
        <v>78</v>
      </c>
      <c r="I1033" s="8"/>
      <c r="J1033" s="8"/>
      <c r="K1033" s="8"/>
      <c r="L1033" s="8">
        <f t="shared" ref="L1033:L1034" si="1265">SUM(H1033:K1033)</f>
        <v>78</v>
      </c>
      <c r="M1033" s="8"/>
      <c r="N1033" s="8">
        <f>SUM(L1033:M1033)</f>
        <v>78</v>
      </c>
      <c r="O1033" s="8">
        <v>78</v>
      </c>
      <c r="P1033" s="8"/>
      <c r="Q1033" s="8">
        <f t="shared" ref="Q1033:Q1034" si="1266">SUM(O1033:P1033)</f>
        <v>78</v>
      </c>
      <c r="R1033" s="8"/>
      <c r="S1033" s="8">
        <f t="shared" ref="S1033:S1034" si="1267">SUM(Q1033:R1033)</f>
        <v>78</v>
      </c>
      <c r="T1033" s="8"/>
      <c r="U1033" s="8">
        <f>SUM(S1033:T1033)</f>
        <v>78</v>
      </c>
      <c r="V1033" s="8">
        <v>78</v>
      </c>
      <c r="W1033" s="8"/>
      <c r="X1033" s="8">
        <f t="shared" ref="X1033:X1034" si="1268">SUM(V1033:W1033)</f>
        <v>78</v>
      </c>
      <c r="Y1033" s="8"/>
      <c r="Z1033" s="8">
        <f t="shared" ref="Z1033:Z1034" si="1269">SUM(X1033:Y1033)</f>
        <v>78</v>
      </c>
      <c r="AA1033" s="82"/>
    </row>
    <row r="1034" spans="1:27" ht="31.5" hidden="1" outlineLevel="7" x14ac:dyDescent="0.2">
      <c r="A1034" s="13" t="s">
        <v>514</v>
      </c>
      <c r="B1034" s="13" t="s">
        <v>15</v>
      </c>
      <c r="C1034" s="13" t="s">
        <v>102</v>
      </c>
      <c r="D1034" s="13" t="s">
        <v>11</v>
      </c>
      <c r="E1034" s="18" t="s">
        <v>12</v>
      </c>
      <c r="F1034" s="8">
        <v>103</v>
      </c>
      <c r="G1034" s="8"/>
      <c r="H1034" s="8">
        <f t="shared" si="1264"/>
        <v>103</v>
      </c>
      <c r="I1034" s="8"/>
      <c r="J1034" s="8"/>
      <c r="K1034" s="8"/>
      <c r="L1034" s="8">
        <f t="shared" si="1265"/>
        <v>103</v>
      </c>
      <c r="M1034" s="8"/>
      <c r="N1034" s="8">
        <f>SUM(L1034:M1034)</f>
        <v>103</v>
      </c>
      <c r="O1034" s="8">
        <v>103</v>
      </c>
      <c r="P1034" s="8"/>
      <c r="Q1034" s="8">
        <f t="shared" si="1266"/>
        <v>103</v>
      </c>
      <c r="R1034" s="8"/>
      <c r="S1034" s="8">
        <f t="shared" si="1267"/>
        <v>103</v>
      </c>
      <c r="T1034" s="8"/>
      <c r="U1034" s="8">
        <f>SUM(S1034:T1034)</f>
        <v>103</v>
      </c>
      <c r="V1034" s="8">
        <v>103</v>
      </c>
      <c r="W1034" s="8"/>
      <c r="X1034" s="8">
        <f t="shared" si="1268"/>
        <v>103</v>
      </c>
      <c r="Y1034" s="8"/>
      <c r="Z1034" s="8">
        <f t="shared" si="1269"/>
        <v>103</v>
      </c>
      <c r="AA1034" s="82"/>
    </row>
    <row r="1035" spans="1:27" ht="47.25" hidden="1" outlineLevel="3" x14ac:dyDescent="0.2">
      <c r="A1035" s="5" t="s">
        <v>514</v>
      </c>
      <c r="B1035" s="5" t="s">
        <v>15</v>
      </c>
      <c r="C1035" s="5" t="s">
        <v>54</v>
      </c>
      <c r="D1035" s="5"/>
      <c r="E1035" s="23" t="s">
        <v>55</v>
      </c>
      <c r="F1035" s="4">
        <f>F1036</f>
        <v>66665.5</v>
      </c>
      <c r="G1035" s="4">
        <f t="shared" ref="G1035:V1036" si="1270">G1036</f>
        <v>0</v>
      </c>
      <c r="H1035" s="4">
        <f t="shared" si="1270"/>
        <v>66665.5</v>
      </c>
      <c r="I1035" s="4">
        <f t="shared" si="1270"/>
        <v>0</v>
      </c>
      <c r="J1035" s="4">
        <f t="shared" si="1270"/>
        <v>0</v>
      </c>
      <c r="K1035" s="4">
        <f t="shared" si="1270"/>
        <v>0</v>
      </c>
      <c r="L1035" s="4">
        <f t="shared" si="1270"/>
        <v>66665.5</v>
      </c>
      <c r="M1035" s="4">
        <f t="shared" si="1270"/>
        <v>0</v>
      </c>
      <c r="N1035" s="4">
        <f t="shared" si="1270"/>
        <v>66665.5</v>
      </c>
      <c r="O1035" s="4">
        <f t="shared" si="1270"/>
        <v>63627.4</v>
      </c>
      <c r="P1035" s="4">
        <f t="shared" si="1270"/>
        <v>0</v>
      </c>
      <c r="Q1035" s="4">
        <f t="shared" si="1270"/>
        <v>63627.4</v>
      </c>
      <c r="R1035" s="4">
        <f t="shared" si="1270"/>
        <v>0</v>
      </c>
      <c r="S1035" s="4">
        <f t="shared" si="1270"/>
        <v>63627.4</v>
      </c>
      <c r="T1035" s="4">
        <f t="shared" si="1270"/>
        <v>0</v>
      </c>
      <c r="U1035" s="4">
        <f t="shared" si="1270"/>
        <v>63627.4</v>
      </c>
      <c r="V1035" s="4">
        <f t="shared" si="1270"/>
        <v>61023.6</v>
      </c>
      <c r="W1035" s="4">
        <f t="shared" ref="W1035:Z1036" si="1271">W1036</f>
        <v>0</v>
      </c>
      <c r="X1035" s="4">
        <f t="shared" si="1271"/>
        <v>61023.6</v>
      </c>
      <c r="Y1035" s="4">
        <f t="shared" si="1271"/>
        <v>0</v>
      </c>
      <c r="Z1035" s="4">
        <f t="shared" si="1271"/>
        <v>61023.6</v>
      </c>
      <c r="AA1035" s="82"/>
    </row>
    <row r="1036" spans="1:27" ht="47.25" hidden="1" outlineLevel="4" x14ac:dyDescent="0.2">
      <c r="A1036" s="5" t="s">
        <v>514</v>
      </c>
      <c r="B1036" s="5" t="s">
        <v>15</v>
      </c>
      <c r="C1036" s="5" t="s">
        <v>113</v>
      </c>
      <c r="D1036" s="5"/>
      <c r="E1036" s="23" t="s">
        <v>114</v>
      </c>
      <c r="F1036" s="4">
        <f>F1037</f>
        <v>66665.5</v>
      </c>
      <c r="G1036" s="4">
        <f t="shared" si="1270"/>
        <v>0</v>
      </c>
      <c r="H1036" s="4">
        <f t="shared" si="1270"/>
        <v>66665.5</v>
      </c>
      <c r="I1036" s="4">
        <f t="shared" si="1270"/>
        <v>0</v>
      </c>
      <c r="J1036" s="4">
        <f t="shared" si="1270"/>
        <v>0</v>
      </c>
      <c r="K1036" s="4">
        <f t="shared" si="1270"/>
        <v>0</v>
      </c>
      <c r="L1036" s="4">
        <f t="shared" si="1270"/>
        <v>66665.5</v>
      </c>
      <c r="M1036" s="4">
        <f t="shared" si="1270"/>
        <v>0</v>
      </c>
      <c r="N1036" s="4">
        <f t="shared" si="1270"/>
        <v>66665.5</v>
      </c>
      <c r="O1036" s="4">
        <f t="shared" si="1270"/>
        <v>63627.4</v>
      </c>
      <c r="P1036" s="4">
        <f t="shared" si="1270"/>
        <v>0</v>
      </c>
      <c r="Q1036" s="4">
        <f t="shared" si="1270"/>
        <v>63627.4</v>
      </c>
      <c r="R1036" s="4">
        <f t="shared" si="1270"/>
        <v>0</v>
      </c>
      <c r="S1036" s="4">
        <f t="shared" si="1270"/>
        <v>63627.4</v>
      </c>
      <c r="T1036" s="4">
        <f t="shared" si="1270"/>
        <v>0</v>
      </c>
      <c r="U1036" s="4">
        <f t="shared" si="1270"/>
        <v>63627.4</v>
      </c>
      <c r="V1036" s="4">
        <f t="shared" si="1270"/>
        <v>61023.6</v>
      </c>
      <c r="W1036" s="4">
        <f t="shared" si="1271"/>
        <v>0</v>
      </c>
      <c r="X1036" s="4">
        <f t="shared" si="1271"/>
        <v>61023.6</v>
      </c>
      <c r="Y1036" s="4">
        <f t="shared" si="1271"/>
        <v>0</v>
      </c>
      <c r="Z1036" s="4">
        <f t="shared" si="1271"/>
        <v>61023.6</v>
      </c>
      <c r="AA1036" s="82"/>
    </row>
    <row r="1037" spans="1:27" ht="15.75" hidden="1" outlineLevel="5" x14ac:dyDescent="0.2">
      <c r="A1037" s="5" t="s">
        <v>514</v>
      </c>
      <c r="B1037" s="5" t="s">
        <v>15</v>
      </c>
      <c r="C1037" s="5" t="s">
        <v>521</v>
      </c>
      <c r="D1037" s="5"/>
      <c r="E1037" s="23" t="s">
        <v>134</v>
      </c>
      <c r="F1037" s="4">
        <f>F1038+F1039+F1040</f>
        <v>66665.5</v>
      </c>
      <c r="G1037" s="4">
        <f t="shared" ref="G1037:Z1037" si="1272">G1038+G1039+G1040</f>
        <v>0</v>
      </c>
      <c r="H1037" s="4">
        <f t="shared" si="1272"/>
        <v>66665.5</v>
      </c>
      <c r="I1037" s="4">
        <f t="shared" si="1272"/>
        <v>0</v>
      </c>
      <c r="J1037" s="4">
        <f t="shared" si="1272"/>
        <v>0</v>
      </c>
      <c r="K1037" s="4">
        <f t="shared" si="1272"/>
        <v>0</v>
      </c>
      <c r="L1037" s="4">
        <f t="shared" si="1272"/>
        <v>66665.5</v>
      </c>
      <c r="M1037" s="4">
        <f t="shared" si="1272"/>
        <v>0</v>
      </c>
      <c r="N1037" s="4">
        <f t="shared" si="1272"/>
        <v>66665.5</v>
      </c>
      <c r="O1037" s="4">
        <f t="shared" si="1272"/>
        <v>63627.4</v>
      </c>
      <c r="P1037" s="4">
        <f t="shared" si="1272"/>
        <v>0</v>
      </c>
      <c r="Q1037" s="4">
        <f t="shared" si="1272"/>
        <v>63627.4</v>
      </c>
      <c r="R1037" s="4">
        <f t="shared" si="1272"/>
        <v>0</v>
      </c>
      <c r="S1037" s="4">
        <f t="shared" si="1272"/>
        <v>63627.4</v>
      </c>
      <c r="T1037" s="4">
        <f t="shared" si="1272"/>
        <v>0</v>
      </c>
      <c r="U1037" s="4">
        <f t="shared" si="1272"/>
        <v>63627.4</v>
      </c>
      <c r="V1037" s="4">
        <f t="shared" si="1272"/>
        <v>61023.6</v>
      </c>
      <c r="W1037" s="4">
        <f t="shared" si="1272"/>
        <v>0</v>
      </c>
      <c r="X1037" s="4">
        <f t="shared" si="1272"/>
        <v>61023.6</v>
      </c>
      <c r="Y1037" s="4">
        <f t="shared" si="1272"/>
        <v>0</v>
      </c>
      <c r="Z1037" s="4">
        <f t="shared" si="1272"/>
        <v>61023.6</v>
      </c>
      <c r="AA1037" s="82"/>
    </row>
    <row r="1038" spans="1:27" ht="63" hidden="1" outlineLevel="7" x14ac:dyDescent="0.2">
      <c r="A1038" s="13" t="s">
        <v>514</v>
      </c>
      <c r="B1038" s="13" t="s">
        <v>15</v>
      </c>
      <c r="C1038" s="13" t="s">
        <v>521</v>
      </c>
      <c r="D1038" s="13" t="s">
        <v>8</v>
      </c>
      <c r="E1038" s="18" t="s">
        <v>9</v>
      </c>
      <c r="F1038" s="8">
        <v>60426.1</v>
      </c>
      <c r="G1038" s="8"/>
      <c r="H1038" s="8">
        <f t="shared" ref="H1038:H1040" si="1273">SUM(F1038:G1038)</f>
        <v>60426.1</v>
      </c>
      <c r="I1038" s="8"/>
      <c r="J1038" s="8"/>
      <c r="K1038" s="8"/>
      <c r="L1038" s="8">
        <f t="shared" ref="L1038:L1040" si="1274">SUM(H1038:K1038)</f>
        <v>60426.1</v>
      </c>
      <c r="M1038" s="8"/>
      <c r="N1038" s="8">
        <f>SUM(L1038:M1038)</f>
        <v>60426.1</v>
      </c>
      <c r="O1038" s="8">
        <v>57388</v>
      </c>
      <c r="P1038" s="8"/>
      <c r="Q1038" s="8">
        <f t="shared" ref="Q1038:Q1040" si="1275">SUM(O1038:P1038)</f>
        <v>57388</v>
      </c>
      <c r="R1038" s="8"/>
      <c r="S1038" s="8">
        <f t="shared" ref="S1038:S1040" si="1276">SUM(Q1038:R1038)</f>
        <v>57388</v>
      </c>
      <c r="T1038" s="8"/>
      <c r="U1038" s="8">
        <f>SUM(S1038:T1038)</f>
        <v>57388</v>
      </c>
      <c r="V1038" s="8">
        <v>55090</v>
      </c>
      <c r="W1038" s="8"/>
      <c r="X1038" s="8">
        <f t="shared" ref="X1038:X1040" si="1277">SUM(V1038:W1038)</f>
        <v>55090</v>
      </c>
      <c r="Y1038" s="8"/>
      <c r="Z1038" s="8">
        <f t="shared" ref="Z1038:Z1040" si="1278">SUM(X1038:Y1038)</f>
        <v>55090</v>
      </c>
      <c r="AA1038" s="82"/>
    </row>
    <row r="1039" spans="1:27" ht="31.5" hidden="1" outlineLevel="7" x14ac:dyDescent="0.2">
      <c r="A1039" s="13" t="s">
        <v>514</v>
      </c>
      <c r="B1039" s="13" t="s">
        <v>15</v>
      </c>
      <c r="C1039" s="13" t="s">
        <v>521</v>
      </c>
      <c r="D1039" s="13" t="s">
        <v>11</v>
      </c>
      <c r="E1039" s="18" t="s">
        <v>12</v>
      </c>
      <c r="F1039" s="8">
        <v>6130.8</v>
      </c>
      <c r="G1039" s="8"/>
      <c r="H1039" s="8">
        <f t="shared" si="1273"/>
        <v>6130.8</v>
      </c>
      <c r="I1039" s="8"/>
      <c r="J1039" s="8"/>
      <c r="K1039" s="8"/>
      <c r="L1039" s="8">
        <f t="shared" si="1274"/>
        <v>6130.8</v>
      </c>
      <c r="M1039" s="8"/>
      <c r="N1039" s="8">
        <f>SUM(L1039:M1039)</f>
        <v>6130.8</v>
      </c>
      <c r="O1039" s="8">
        <v>6130.8</v>
      </c>
      <c r="P1039" s="8"/>
      <c r="Q1039" s="8">
        <f t="shared" si="1275"/>
        <v>6130.8</v>
      </c>
      <c r="R1039" s="8"/>
      <c r="S1039" s="8">
        <f t="shared" si="1276"/>
        <v>6130.8</v>
      </c>
      <c r="T1039" s="8"/>
      <c r="U1039" s="8">
        <f>SUM(S1039:T1039)</f>
        <v>6130.8</v>
      </c>
      <c r="V1039" s="8">
        <v>5825</v>
      </c>
      <c r="W1039" s="8"/>
      <c r="X1039" s="8">
        <f t="shared" si="1277"/>
        <v>5825</v>
      </c>
      <c r="Y1039" s="8"/>
      <c r="Z1039" s="8">
        <f t="shared" si="1278"/>
        <v>5825</v>
      </c>
      <c r="AA1039" s="82"/>
    </row>
    <row r="1040" spans="1:27" ht="15.75" hidden="1" outlineLevel="7" x14ac:dyDescent="0.2">
      <c r="A1040" s="13" t="s">
        <v>514</v>
      </c>
      <c r="B1040" s="13" t="s">
        <v>15</v>
      </c>
      <c r="C1040" s="13" t="s">
        <v>521</v>
      </c>
      <c r="D1040" s="13" t="s">
        <v>27</v>
      </c>
      <c r="E1040" s="18" t="s">
        <v>28</v>
      </c>
      <c r="F1040" s="8">
        <v>108.6</v>
      </c>
      <c r="G1040" s="8"/>
      <c r="H1040" s="8">
        <f t="shared" si="1273"/>
        <v>108.6</v>
      </c>
      <c r="I1040" s="8"/>
      <c r="J1040" s="8"/>
      <c r="K1040" s="8"/>
      <c r="L1040" s="8">
        <f t="shared" si="1274"/>
        <v>108.6</v>
      </c>
      <c r="M1040" s="8"/>
      <c r="N1040" s="8">
        <f>SUM(L1040:M1040)</f>
        <v>108.6</v>
      </c>
      <c r="O1040" s="8">
        <v>108.6</v>
      </c>
      <c r="P1040" s="8"/>
      <c r="Q1040" s="8">
        <f t="shared" si="1275"/>
        <v>108.6</v>
      </c>
      <c r="R1040" s="8"/>
      <c r="S1040" s="8">
        <f t="shared" si="1276"/>
        <v>108.6</v>
      </c>
      <c r="T1040" s="8"/>
      <c r="U1040" s="8">
        <f>SUM(S1040:T1040)</f>
        <v>108.6</v>
      </c>
      <c r="V1040" s="8">
        <v>108.6</v>
      </c>
      <c r="W1040" s="8"/>
      <c r="X1040" s="8">
        <f t="shared" si="1277"/>
        <v>108.6</v>
      </c>
      <c r="Y1040" s="8"/>
      <c r="Z1040" s="8">
        <f t="shared" si="1278"/>
        <v>108.6</v>
      </c>
      <c r="AA1040" s="82"/>
    </row>
    <row r="1041" spans="1:27" ht="31.5" outlineLevel="2" x14ac:dyDescent="0.2">
      <c r="A1041" s="5" t="s">
        <v>514</v>
      </c>
      <c r="B1041" s="5" t="s">
        <v>15</v>
      </c>
      <c r="C1041" s="5" t="s">
        <v>17</v>
      </c>
      <c r="D1041" s="5"/>
      <c r="E1041" s="23" t="s">
        <v>18</v>
      </c>
      <c r="F1041" s="4">
        <f>F1042+F1044</f>
        <v>22762</v>
      </c>
      <c r="G1041" s="4">
        <f t="shared" ref="G1041:Z1041" si="1279">G1042+G1044</f>
        <v>0</v>
      </c>
      <c r="H1041" s="4">
        <f t="shared" si="1279"/>
        <v>22762</v>
      </c>
      <c r="I1041" s="4">
        <f t="shared" si="1279"/>
        <v>0</v>
      </c>
      <c r="J1041" s="4">
        <f t="shared" si="1279"/>
        <v>0</v>
      </c>
      <c r="K1041" s="4">
        <f t="shared" si="1279"/>
        <v>0</v>
      </c>
      <c r="L1041" s="4">
        <f t="shared" si="1279"/>
        <v>22762</v>
      </c>
      <c r="M1041" s="4">
        <f t="shared" si="1279"/>
        <v>0</v>
      </c>
      <c r="N1041" s="4">
        <f t="shared" si="1279"/>
        <v>22762</v>
      </c>
      <c r="O1041" s="4">
        <f t="shared" si="1279"/>
        <v>80333.299999999988</v>
      </c>
      <c r="P1041" s="4">
        <f t="shared" si="1279"/>
        <v>0</v>
      </c>
      <c r="Q1041" s="4">
        <f t="shared" si="1279"/>
        <v>80333.299999999988</v>
      </c>
      <c r="R1041" s="4">
        <f t="shared" si="1279"/>
        <v>0</v>
      </c>
      <c r="S1041" s="4">
        <f t="shared" si="1279"/>
        <v>80333.299999999988</v>
      </c>
      <c r="T1041" s="4">
        <f t="shared" si="1279"/>
        <v>-1383.01385</v>
      </c>
      <c r="U1041" s="4">
        <f t="shared" si="1279"/>
        <v>78950.28615</v>
      </c>
      <c r="V1041" s="4">
        <f t="shared" si="1279"/>
        <v>119401.2</v>
      </c>
      <c r="W1041" s="4">
        <f t="shared" si="1279"/>
        <v>0</v>
      </c>
      <c r="X1041" s="4">
        <f t="shared" si="1279"/>
        <v>119401.2</v>
      </c>
      <c r="Y1041" s="4">
        <f t="shared" si="1279"/>
        <v>0</v>
      </c>
      <c r="Z1041" s="4">
        <f t="shared" si="1279"/>
        <v>119401.2</v>
      </c>
      <c r="AA1041" s="82"/>
    </row>
    <row r="1042" spans="1:27" ht="47.25" outlineLevel="3" x14ac:dyDescent="0.2">
      <c r="A1042" s="5" t="s">
        <v>514</v>
      </c>
      <c r="B1042" s="5" t="s">
        <v>15</v>
      </c>
      <c r="C1042" s="5" t="s">
        <v>522</v>
      </c>
      <c r="D1042" s="5"/>
      <c r="E1042" s="23" t="s">
        <v>810</v>
      </c>
      <c r="F1042" s="4">
        <f>F1043</f>
        <v>22762</v>
      </c>
      <c r="G1042" s="4">
        <f t="shared" ref="G1042:Z1042" si="1280">G1043</f>
        <v>0</v>
      </c>
      <c r="H1042" s="4">
        <f t="shared" si="1280"/>
        <v>22762</v>
      </c>
      <c r="I1042" s="4">
        <f t="shared" si="1280"/>
        <v>0</v>
      </c>
      <c r="J1042" s="4">
        <f t="shared" si="1280"/>
        <v>0</v>
      </c>
      <c r="K1042" s="4">
        <f t="shared" si="1280"/>
        <v>0</v>
      </c>
      <c r="L1042" s="4">
        <f t="shared" si="1280"/>
        <v>22762</v>
      </c>
      <c r="M1042" s="4">
        <f t="shared" si="1280"/>
        <v>0</v>
      </c>
      <c r="N1042" s="4">
        <f t="shared" si="1280"/>
        <v>22762</v>
      </c>
      <c r="O1042" s="4">
        <f t="shared" si="1280"/>
        <v>43460.1</v>
      </c>
      <c r="P1042" s="4">
        <f t="shared" si="1280"/>
        <v>0</v>
      </c>
      <c r="Q1042" s="4">
        <f t="shared" si="1280"/>
        <v>43460.1</v>
      </c>
      <c r="R1042" s="4">
        <f t="shared" si="1280"/>
        <v>0</v>
      </c>
      <c r="S1042" s="4">
        <f t="shared" si="1280"/>
        <v>43460.1</v>
      </c>
      <c r="T1042" s="4">
        <f t="shared" si="1280"/>
        <v>-1383.01385</v>
      </c>
      <c r="U1042" s="4">
        <f t="shared" si="1280"/>
        <v>42077.086149999996</v>
      </c>
      <c r="V1042" s="4">
        <f t="shared" si="1280"/>
        <v>43597.3</v>
      </c>
      <c r="W1042" s="4">
        <f t="shared" si="1280"/>
        <v>0</v>
      </c>
      <c r="X1042" s="4">
        <f t="shared" si="1280"/>
        <v>43597.3</v>
      </c>
      <c r="Y1042" s="4">
        <f t="shared" si="1280"/>
        <v>0</v>
      </c>
      <c r="Z1042" s="4">
        <f t="shared" si="1280"/>
        <v>43597.3</v>
      </c>
      <c r="AA1042" s="82"/>
    </row>
    <row r="1043" spans="1:27" ht="15.75" outlineLevel="7" x14ac:dyDescent="0.2">
      <c r="A1043" s="13" t="s">
        <v>514</v>
      </c>
      <c r="B1043" s="13" t="s">
        <v>15</v>
      </c>
      <c r="C1043" s="13" t="s">
        <v>522</v>
      </c>
      <c r="D1043" s="13" t="s">
        <v>27</v>
      </c>
      <c r="E1043" s="18" t="s">
        <v>28</v>
      </c>
      <c r="F1043" s="8">
        <v>22762</v>
      </c>
      <c r="G1043" s="8"/>
      <c r="H1043" s="8">
        <f t="shared" ref="H1043" si="1281">SUM(F1043:G1043)</f>
        <v>22762</v>
      </c>
      <c r="I1043" s="8"/>
      <c r="J1043" s="8"/>
      <c r="K1043" s="8"/>
      <c r="L1043" s="8">
        <f t="shared" ref="L1043" si="1282">SUM(H1043:K1043)</f>
        <v>22762</v>
      </c>
      <c r="M1043" s="8"/>
      <c r="N1043" s="8">
        <f>SUM(L1043:M1043)</f>
        <v>22762</v>
      </c>
      <c r="O1043" s="8">
        <f>43597.5-137.4</f>
        <v>43460.1</v>
      </c>
      <c r="P1043" s="8"/>
      <c r="Q1043" s="8">
        <f t="shared" ref="Q1043" si="1283">SUM(O1043:P1043)</f>
        <v>43460.1</v>
      </c>
      <c r="R1043" s="8"/>
      <c r="S1043" s="8">
        <f t="shared" ref="S1043" si="1284">SUM(Q1043:R1043)</f>
        <v>43460.1</v>
      </c>
      <c r="T1043" s="8">
        <f>-143.01385-1240</f>
        <v>-1383.01385</v>
      </c>
      <c r="U1043" s="8">
        <f>SUM(S1043:T1043)</f>
        <v>42077.086149999996</v>
      </c>
      <c r="V1043" s="8">
        <v>43597.3</v>
      </c>
      <c r="W1043" s="8"/>
      <c r="X1043" s="8">
        <f t="shared" ref="X1043" si="1285">SUM(V1043:W1043)</f>
        <v>43597.3</v>
      </c>
      <c r="Y1043" s="8"/>
      <c r="Z1043" s="8">
        <f t="shared" ref="Z1043" si="1286">SUM(X1043:Y1043)</f>
        <v>43597.3</v>
      </c>
      <c r="AA1043" s="82"/>
    </row>
    <row r="1044" spans="1:27" ht="15.75" hidden="1" outlineLevel="3" x14ac:dyDescent="0.2">
      <c r="A1044" s="5" t="s">
        <v>514</v>
      </c>
      <c r="B1044" s="5" t="s">
        <v>15</v>
      </c>
      <c r="C1044" s="5" t="s">
        <v>523</v>
      </c>
      <c r="D1044" s="5"/>
      <c r="E1044" s="23" t="s">
        <v>524</v>
      </c>
      <c r="F1044" s="4">
        <f>F1045</f>
        <v>0</v>
      </c>
      <c r="G1044" s="4">
        <f t="shared" ref="G1044:Z1044" si="1287">G1045</f>
        <v>0</v>
      </c>
      <c r="H1044" s="4">
        <f t="shared" si="1287"/>
        <v>0</v>
      </c>
      <c r="I1044" s="4">
        <f t="shared" si="1287"/>
        <v>0</v>
      </c>
      <c r="J1044" s="4">
        <f t="shared" si="1287"/>
        <v>0</v>
      </c>
      <c r="K1044" s="4">
        <f t="shared" si="1287"/>
        <v>0</v>
      </c>
      <c r="L1044" s="4">
        <f t="shared" si="1287"/>
        <v>0</v>
      </c>
      <c r="M1044" s="4">
        <f t="shared" si="1287"/>
        <v>0</v>
      </c>
      <c r="N1044" s="4">
        <f t="shared" si="1287"/>
        <v>0</v>
      </c>
      <c r="O1044" s="4">
        <f t="shared" si="1287"/>
        <v>36873.199999999997</v>
      </c>
      <c r="P1044" s="4">
        <f t="shared" si="1287"/>
        <v>0</v>
      </c>
      <c r="Q1044" s="4">
        <f t="shared" si="1287"/>
        <v>36873.199999999997</v>
      </c>
      <c r="R1044" s="4">
        <f t="shared" si="1287"/>
        <v>0</v>
      </c>
      <c r="S1044" s="4">
        <f t="shared" si="1287"/>
        <v>36873.199999999997</v>
      </c>
      <c r="T1044" s="4">
        <f t="shared" si="1287"/>
        <v>0</v>
      </c>
      <c r="U1044" s="4">
        <f t="shared" si="1287"/>
        <v>36873.199999999997</v>
      </c>
      <c r="V1044" s="4">
        <f t="shared" si="1287"/>
        <v>75803.899999999994</v>
      </c>
      <c r="W1044" s="4">
        <f t="shared" si="1287"/>
        <v>0</v>
      </c>
      <c r="X1044" s="4">
        <f t="shared" si="1287"/>
        <v>75803.899999999994</v>
      </c>
      <c r="Y1044" s="4">
        <f t="shared" si="1287"/>
        <v>0</v>
      </c>
      <c r="Z1044" s="4">
        <f t="shared" si="1287"/>
        <v>75803.899999999994</v>
      </c>
      <c r="AA1044" s="82"/>
    </row>
    <row r="1045" spans="1:27" ht="15.75" hidden="1" outlineLevel="7" x14ac:dyDescent="0.2">
      <c r="A1045" s="13" t="s">
        <v>514</v>
      </c>
      <c r="B1045" s="13" t="s">
        <v>15</v>
      </c>
      <c r="C1045" s="13" t="s">
        <v>523</v>
      </c>
      <c r="D1045" s="13" t="s">
        <v>27</v>
      </c>
      <c r="E1045" s="18" t="s">
        <v>28</v>
      </c>
      <c r="F1045" s="8"/>
      <c r="G1045" s="8"/>
      <c r="H1045" s="8">
        <f t="shared" ref="H1045" si="1288">SUM(F1045:G1045)</f>
        <v>0</v>
      </c>
      <c r="I1045" s="8"/>
      <c r="J1045" s="8"/>
      <c r="K1045" s="8"/>
      <c r="L1045" s="8">
        <f t="shared" ref="L1045" si="1289">SUM(H1045:K1045)</f>
        <v>0</v>
      </c>
      <c r="M1045" s="8"/>
      <c r="N1045" s="8">
        <f>SUM(L1045:M1045)</f>
        <v>0</v>
      </c>
      <c r="O1045" s="8">
        <v>36873.199999999997</v>
      </c>
      <c r="P1045" s="8"/>
      <c r="Q1045" s="8">
        <f t="shared" ref="Q1045" si="1290">SUM(O1045:P1045)</f>
        <v>36873.199999999997</v>
      </c>
      <c r="R1045" s="8"/>
      <c r="S1045" s="8">
        <f t="shared" ref="S1045" si="1291">SUM(Q1045:R1045)</f>
        <v>36873.199999999997</v>
      </c>
      <c r="T1045" s="8"/>
      <c r="U1045" s="8">
        <f>SUM(S1045:T1045)</f>
        <v>36873.199999999997</v>
      </c>
      <c r="V1045" s="8">
        <v>75803.899999999994</v>
      </c>
      <c r="W1045" s="8"/>
      <c r="X1045" s="8">
        <f t="shared" ref="X1045" si="1292">SUM(V1045:W1045)</f>
        <v>75803.899999999994</v>
      </c>
      <c r="Y1045" s="8"/>
      <c r="Z1045" s="8">
        <f t="shared" ref="Z1045" si="1293">SUM(X1045:Y1045)</f>
        <v>75803.899999999994</v>
      </c>
      <c r="AA1045" s="82"/>
    </row>
    <row r="1046" spans="1:27" ht="15.75" hidden="1" outlineLevel="7" x14ac:dyDescent="0.2">
      <c r="A1046" s="5" t="s">
        <v>514</v>
      </c>
      <c r="B1046" s="5" t="s">
        <v>559</v>
      </c>
      <c r="C1046" s="13"/>
      <c r="D1046" s="13"/>
      <c r="E1046" s="14" t="s">
        <v>543</v>
      </c>
      <c r="F1046" s="4">
        <f>F1047</f>
        <v>150.9</v>
      </c>
      <c r="G1046" s="4">
        <f t="shared" ref="G1046:V1047" si="1294">G1047</f>
        <v>0</v>
      </c>
      <c r="H1046" s="4">
        <f t="shared" si="1294"/>
        <v>150.9</v>
      </c>
      <c r="I1046" s="4">
        <f t="shared" si="1294"/>
        <v>0</v>
      </c>
      <c r="J1046" s="4">
        <f t="shared" si="1294"/>
        <v>0</v>
      </c>
      <c r="K1046" s="4">
        <f t="shared" si="1294"/>
        <v>0</v>
      </c>
      <c r="L1046" s="4">
        <f t="shared" si="1294"/>
        <v>150.9</v>
      </c>
      <c r="M1046" s="4">
        <f t="shared" si="1294"/>
        <v>0</v>
      </c>
      <c r="N1046" s="4">
        <f t="shared" si="1294"/>
        <v>150.9</v>
      </c>
      <c r="O1046" s="4">
        <f t="shared" si="1294"/>
        <v>150.9</v>
      </c>
      <c r="P1046" s="4">
        <f t="shared" si="1294"/>
        <v>0</v>
      </c>
      <c r="Q1046" s="4">
        <f t="shared" si="1294"/>
        <v>150.9</v>
      </c>
      <c r="R1046" s="4">
        <f t="shared" si="1294"/>
        <v>0</v>
      </c>
      <c r="S1046" s="4">
        <f t="shared" si="1294"/>
        <v>150.9</v>
      </c>
      <c r="T1046" s="4">
        <f t="shared" si="1294"/>
        <v>0</v>
      </c>
      <c r="U1046" s="4">
        <f t="shared" si="1294"/>
        <v>150.9</v>
      </c>
      <c r="V1046" s="4">
        <f t="shared" si="1294"/>
        <v>150.9</v>
      </c>
      <c r="W1046" s="4">
        <f t="shared" ref="W1046:Z1047" si="1295">W1047</f>
        <v>0</v>
      </c>
      <c r="X1046" s="4">
        <f t="shared" si="1295"/>
        <v>150.9</v>
      </c>
      <c r="Y1046" s="4">
        <f t="shared" si="1295"/>
        <v>0</v>
      </c>
      <c r="Z1046" s="4">
        <f t="shared" si="1295"/>
        <v>150.9</v>
      </c>
      <c r="AA1046" s="82"/>
    </row>
    <row r="1047" spans="1:27" ht="31.5" hidden="1" outlineLevel="1" x14ac:dyDescent="0.2">
      <c r="A1047" s="5" t="s">
        <v>514</v>
      </c>
      <c r="B1047" s="5" t="s">
        <v>21</v>
      </c>
      <c r="C1047" s="5"/>
      <c r="D1047" s="5"/>
      <c r="E1047" s="23" t="s">
        <v>22</v>
      </c>
      <c r="F1047" s="4">
        <f>F1048</f>
        <v>150.9</v>
      </c>
      <c r="G1047" s="4">
        <f t="shared" si="1294"/>
        <v>0</v>
      </c>
      <c r="H1047" s="4">
        <f t="shared" si="1294"/>
        <v>150.9</v>
      </c>
      <c r="I1047" s="4">
        <f t="shared" si="1294"/>
        <v>0</v>
      </c>
      <c r="J1047" s="4">
        <f t="shared" si="1294"/>
        <v>0</v>
      </c>
      <c r="K1047" s="4">
        <f t="shared" si="1294"/>
        <v>0</v>
      </c>
      <c r="L1047" s="4">
        <f t="shared" si="1294"/>
        <v>150.9</v>
      </c>
      <c r="M1047" s="4">
        <f t="shared" si="1294"/>
        <v>0</v>
      </c>
      <c r="N1047" s="4">
        <f t="shared" si="1294"/>
        <v>150.9</v>
      </c>
      <c r="O1047" s="4">
        <f t="shared" si="1294"/>
        <v>150.9</v>
      </c>
      <c r="P1047" s="4">
        <f t="shared" si="1294"/>
        <v>0</v>
      </c>
      <c r="Q1047" s="4">
        <f t="shared" si="1294"/>
        <v>150.9</v>
      </c>
      <c r="R1047" s="4">
        <f t="shared" si="1294"/>
        <v>0</v>
      </c>
      <c r="S1047" s="4">
        <f t="shared" si="1294"/>
        <v>150.9</v>
      </c>
      <c r="T1047" s="4">
        <f t="shared" si="1294"/>
        <v>0</v>
      </c>
      <c r="U1047" s="4">
        <f t="shared" si="1294"/>
        <v>150.9</v>
      </c>
      <c r="V1047" s="4">
        <f t="shared" si="1294"/>
        <v>150.9</v>
      </c>
      <c r="W1047" s="4">
        <f t="shared" si="1295"/>
        <v>0</v>
      </c>
      <c r="X1047" s="4">
        <f t="shared" si="1295"/>
        <v>150.9</v>
      </c>
      <c r="Y1047" s="4">
        <f t="shared" si="1295"/>
        <v>0</v>
      </c>
      <c r="Z1047" s="4">
        <f t="shared" si="1295"/>
        <v>150.9</v>
      </c>
      <c r="AA1047" s="82"/>
    </row>
    <row r="1048" spans="1:27" ht="31.5" hidden="1" outlineLevel="2" x14ac:dyDescent="0.2">
      <c r="A1048" s="5" t="s">
        <v>514</v>
      </c>
      <c r="B1048" s="5" t="s">
        <v>21</v>
      </c>
      <c r="C1048" s="5" t="s">
        <v>52</v>
      </c>
      <c r="D1048" s="5"/>
      <c r="E1048" s="23" t="s">
        <v>53</v>
      </c>
      <c r="F1048" s="4">
        <f>F1049+F1053</f>
        <v>150.9</v>
      </c>
      <c r="G1048" s="4">
        <f t="shared" ref="G1048:Z1048" si="1296">G1049+G1053</f>
        <v>0</v>
      </c>
      <c r="H1048" s="4">
        <f t="shared" si="1296"/>
        <v>150.9</v>
      </c>
      <c r="I1048" s="4">
        <f t="shared" si="1296"/>
        <v>0</v>
      </c>
      <c r="J1048" s="4">
        <f t="shared" si="1296"/>
        <v>0</v>
      </c>
      <c r="K1048" s="4">
        <f t="shared" si="1296"/>
        <v>0</v>
      </c>
      <c r="L1048" s="4">
        <f t="shared" si="1296"/>
        <v>150.9</v>
      </c>
      <c r="M1048" s="4">
        <f t="shared" si="1296"/>
        <v>0</v>
      </c>
      <c r="N1048" s="4">
        <f t="shared" si="1296"/>
        <v>150.9</v>
      </c>
      <c r="O1048" s="4">
        <f t="shared" si="1296"/>
        <v>150.9</v>
      </c>
      <c r="P1048" s="4">
        <f t="shared" si="1296"/>
        <v>0</v>
      </c>
      <c r="Q1048" s="4">
        <f t="shared" si="1296"/>
        <v>150.9</v>
      </c>
      <c r="R1048" s="4">
        <f t="shared" si="1296"/>
        <v>0</v>
      </c>
      <c r="S1048" s="4">
        <f t="shared" si="1296"/>
        <v>150.9</v>
      </c>
      <c r="T1048" s="4">
        <f t="shared" si="1296"/>
        <v>0</v>
      </c>
      <c r="U1048" s="4">
        <f t="shared" si="1296"/>
        <v>150.9</v>
      </c>
      <c r="V1048" s="4">
        <f t="shared" si="1296"/>
        <v>150.9</v>
      </c>
      <c r="W1048" s="4">
        <f t="shared" si="1296"/>
        <v>0</v>
      </c>
      <c r="X1048" s="4">
        <f t="shared" si="1296"/>
        <v>150.9</v>
      </c>
      <c r="Y1048" s="4">
        <f t="shared" si="1296"/>
        <v>0</v>
      </c>
      <c r="Z1048" s="4">
        <f t="shared" si="1296"/>
        <v>150.9</v>
      </c>
      <c r="AA1048" s="82"/>
    </row>
    <row r="1049" spans="1:27" ht="31.5" hidden="1" outlineLevel="3" x14ac:dyDescent="0.2">
      <c r="A1049" s="5" t="s">
        <v>514</v>
      </c>
      <c r="B1049" s="5" t="s">
        <v>21</v>
      </c>
      <c r="C1049" s="5" t="s">
        <v>98</v>
      </c>
      <c r="D1049" s="5"/>
      <c r="E1049" s="23" t="s">
        <v>99</v>
      </c>
      <c r="F1049" s="4">
        <f>F1050</f>
        <v>50.9</v>
      </c>
      <c r="G1049" s="4">
        <f t="shared" ref="G1049:V1051" si="1297">G1050</f>
        <v>0</v>
      </c>
      <c r="H1049" s="4">
        <f t="shared" si="1297"/>
        <v>50.9</v>
      </c>
      <c r="I1049" s="4">
        <f t="shared" si="1297"/>
        <v>0</v>
      </c>
      <c r="J1049" s="4">
        <f t="shared" si="1297"/>
        <v>0</v>
      </c>
      <c r="K1049" s="4">
        <f t="shared" si="1297"/>
        <v>0</v>
      </c>
      <c r="L1049" s="4">
        <f t="shared" si="1297"/>
        <v>50.9</v>
      </c>
      <c r="M1049" s="4">
        <f t="shared" si="1297"/>
        <v>0</v>
      </c>
      <c r="N1049" s="4">
        <f t="shared" si="1297"/>
        <v>50.9</v>
      </c>
      <c r="O1049" s="4">
        <f t="shared" si="1297"/>
        <v>50.9</v>
      </c>
      <c r="P1049" s="4">
        <f t="shared" si="1297"/>
        <v>0</v>
      </c>
      <c r="Q1049" s="4">
        <f t="shared" si="1297"/>
        <v>50.9</v>
      </c>
      <c r="R1049" s="4">
        <f t="shared" si="1297"/>
        <v>0</v>
      </c>
      <c r="S1049" s="4">
        <f t="shared" si="1297"/>
        <v>50.9</v>
      </c>
      <c r="T1049" s="4">
        <f t="shared" si="1297"/>
        <v>0</v>
      </c>
      <c r="U1049" s="4">
        <f t="shared" si="1297"/>
        <v>50.9</v>
      </c>
      <c r="V1049" s="4">
        <f t="shared" si="1297"/>
        <v>50.9</v>
      </c>
      <c r="W1049" s="4">
        <f t="shared" ref="W1049:Z1051" si="1298">W1050</f>
        <v>0</v>
      </c>
      <c r="X1049" s="4">
        <f t="shared" si="1298"/>
        <v>50.9</v>
      </c>
      <c r="Y1049" s="4">
        <f t="shared" si="1298"/>
        <v>0</v>
      </c>
      <c r="Z1049" s="4">
        <f t="shared" si="1298"/>
        <v>50.9</v>
      </c>
      <c r="AA1049" s="82"/>
    </row>
    <row r="1050" spans="1:27" ht="47.25" hidden="1" outlineLevel="4" x14ac:dyDescent="0.2">
      <c r="A1050" s="5" t="s">
        <v>514</v>
      </c>
      <c r="B1050" s="5" t="s">
        <v>21</v>
      </c>
      <c r="C1050" s="5" t="s">
        <v>100</v>
      </c>
      <c r="D1050" s="5"/>
      <c r="E1050" s="23" t="s">
        <v>101</v>
      </c>
      <c r="F1050" s="4">
        <f>F1051</f>
        <v>50.9</v>
      </c>
      <c r="G1050" s="4">
        <f t="shared" si="1297"/>
        <v>0</v>
      </c>
      <c r="H1050" s="4">
        <f t="shared" si="1297"/>
        <v>50.9</v>
      </c>
      <c r="I1050" s="4">
        <f t="shared" si="1297"/>
        <v>0</v>
      </c>
      <c r="J1050" s="4">
        <f t="shared" si="1297"/>
        <v>0</v>
      </c>
      <c r="K1050" s="4">
        <f t="shared" si="1297"/>
        <v>0</v>
      </c>
      <c r="L1050" s="4">
        <f t="shared" si="1297"/>
        <v>50.9</v>
      </c>
      <c r="M1050" s="4">
        <f t="shared" si="1297"/>
        <v>0</v>
      </c>
      <c r="N1050" s="4">
        <f t="shared" si="1297"/>
        <v>50.9</v>
      </c>
      <c r="O1050" s="4">
        <f t="shared" si="1297"/>
        <v>50.9</v>
      </c>
      <c r="P1050" s="4">
        <f t="shared" si="1297"/>
        <v>0</v>
      </c>
      <c r="Q1050" s="4">
        <f t="shared" si="1297"/>
        <v>50.9</v>
      </c>
      <c r="R1050" s="4">
        <f t="shared" si="1297"/>
        <v>0</v>
      </c>
      <c r="S1050" s="4">
        <f t="shared" si="1297"/>
        <v>50.9</v>
      </c>
      <c r="T1050" s="4">
        <f t="shared" si="1297"/>
        <v>0</v>
      </c>
      <c r="U1050" s="4">
        <f t="shared" si="1297"/>
        <v>50.9</v>
      </c>
      <c r="V1050" s="4">
        <f t="shared" si="1297"/>
        <v>50.9</v>
      </c>
      <c r="W1050" s="4">
        <f t="shared" si="1298"/>
        <v>0</v>
      </c>
      <c r="X1050" s="4">
        <f t="shared" si="1298"/>
        <v>50.9</v>
      </c>
      <c r="Y1050" s="4">
        <f t="shared" si="1298"/>
        <v>0</v>
      </c>
      <c r="Z1050" s="4">
        <f t="shared" si="1298"/>
        <v>50.9</v>
      </c>
      <c r="AA1050" s="82"/>
    </row>
    <row r="1051" spans="1:27" ht="15.75" hidden="1" outlineLevel="5" x14ac:dyDescent="0.2">
      <c r="A1051" s="5" t="s">
        <v>514</v>
      </c>
      <c r="B1051" s="5" t="s">
        <v>21</v>
      </c>
      <c r="C1051" s="5" t="s">
        <v>102</v>
      </c>
      <c r="D1051" s="5"/>
      <c r="E1051" s="23" t="s">
        <v>103</v>
      </c>
      <c r="F1051" s="4">
        <f>F1052</f>
        <v>50.9</v>
      </c>
      <c r="G1051" s="4">
        <f t="shared" si="1297"/>
        <v>0</v>
      </c>
      <c r="H1051" s="4">
        <f t="shared" si="1297"/>
        <v>50.9</v>
      </c>
      <c r="I1051" s="4">
        <f t="shared" si="1297"/>
        <v>0</v>
      </c>
      <c r="J1051" s="4">
        <f t="shared" si="1297"/>
        <v>0</v>
      </c>
      <c r="K1051" s="4">
        <f t="shared" si="1297"/>
        <v>0</v>
      </c>
      <c r="L1051" s="4">
        <f t="shared" si="1297"/>
        <v>50.9</v>
      </c>
      <c r="M1051" s="4">
        <f t="shared" si="1297"/>
        <v>0</v>
      </c>
      <c r="N1051" s="4">
        <f t="shared" si="1297"/>
        <v>50.9</v>
      </c>
      <c r="O1051" s="4">
        <f t="shared" si="1297"/>
        <v>50.9</v>
      </c>
      <c r="P1051" s="4">
        <f t="shared" si="1297"/>
        <v>0</v>
      </c>
      <c r="Q1051" s="4">
        <f t="shared" si="1297"/>
        <v>50.9</v>
      </c>
      <c r="R1051" s="4">
        <f t="shared" si="1297"/>
        <v>0</v>
      </c>
      <c r="S1051" s="4">
        <f t="shared" si="1297"/>
        <v>50.9</v>
      </c>
      <c r="T1051" s="4">
        <f t="shared" si="1297"/>
        <v>0</v>
      </c>
      <c r="U1051" s="4">
        <f t="shared" si="1297"/>
        <v>50.9</v>
      </c>
      <c r="V1051" s="4">
        <f t="shared" si="1297"/>
        <v>50.9</v>
      </c>
      <c r="W1051" s="4">
        <f t="shared" si="1298"/>
        <v>0</v>
      </c>
      <c r="X1051" s="4">
        <f t="shared" si="1298"/>
        <v>50.9</v>
      </c>
      <c r="Y1051" s="4">
        <f t="shared" si="1298"/>
        <v>0</v>
      </c>
      <c r="Z1051" s="4">
        <f t="shared" si="1298"/>
        <v>50.9</v>
      </c>
      <c r="AA1051" s="82"/>
    </row>
    <row r="1052" spans="1:27" ht="31.5" hidden="1" outlineLevel="7" x14ac:dyDescent="0.2">
      <c r="A1052" s="13" t="s">
        <v>514</v>
      </c>
      <c r="B1052" s="13" t="s">
        <v>21</v>
      </c>
      <c r="C1052" s="13" t="s">
        <v>102</v>
      </c>
      <c r="D1052" s="13" t="s">
        <v>11</v>
      </c>
      <c r="E1052" s="18" t="s">
        <v>12</v>
      </c>
      <c r="F1052" s="8">
        <v>50.9</v>
      </c>
      <c r="G1052" s="8"/>
      <c r="H1052" s="8">
        <f t="shared" ref="H1052" si="1299">SUM(F1052:G1052)</f>
        <v>50.9</v>
      </c>
      <c r="I1052" s="8"/>
      <c r="J1052" s="8"/>
      <c r="K1052" s="8"/>
      <c r="L1052" s="8">
        <f t="shared" ref="L1052" si="1300">SUM(H1052:K1052)</f>
        <v>50.9</v>
      </c>
      <c r="M1052" s="8"/>
      <c r="N1052" s="8">
        <f>SUM(L1052:M1052)</f>
        <v>50.9</v>
      </c>
      <c r="O1052" s="8">
        <v>50.9</v>
      </c>
      <c r="P1052" s="8"/>
      <c r="Q1052" s="8">
        <f t="shared" ref="Q1052" si="1301">SUM(O1052:P1052)</f>
        <v>50.9</v>
      </c>
      <c r="R1052" s="8"/>
      <c r="S1052" s="8">
        <f t="shared" ref="S1052" si="1302">SUM(Q1052:R1052)</f>
        <v>50.9</v>
      </c>
      <c r="T1052" s="8"/>
      <c r="U1052" s="8">
        <f>SUM(S1052:T1052)</f>
        <v>50.9</v>
      </c>
      <c r="V1052" s="8">
        <v>50.9</v>
      </c>
      <c r="W1052" s="8"/>
      <c r="X1052" s="8">
        <f t="shared" ref="X1052" si="1303">SUM(V1052:W1052)</f>
        <v>50.9</v>
      </c>
      <c r="Y1052" s="8"/>
      <c r="Z1052" s="8">
        <f t="shared" ref="Z1052" si="1304">SUM(X1052:Y1052)</f>
        <v>50.9</v>
      </c>
      <c r="AA1052" s="82"/>
    </row>
    <row r="1053" spans="1:27" ht="47.25" hidden="1" outlineLevel="3" x14ac:dyDescent="0.2">
      <c r="A1053" s="5" t="s">
        <v>514</v>
      </c>
      <c r="B1053" s="5" t="s">
        <v>21</v>
      </c>
      <c r="C1053" s="5" t="s">
        <v>54</v>
      </c>
      <c r="D1053" s="5"/>
      <c r="E1053" s="23" t="s">
        <v>55</v>
      </c>
      <c r="F1053" s="4">
        <f>F1054</f>
        <v>100</v>
      </c>
      <c r="G1053" s="4">
        <f t="shared" ref="G1053:V1055" si="1305">G1054</f>
        <v>0</v>
      </c>
      <c r="H1053" s="4">
        <f t="shared" si="1305"/>
        <v>100</v>
      </c>
      <c r="I1053" s="4">
        <f t="shared" si="1305"/>
        <v>0</v>
      </c>
      <c r="J1053" s="4">
        <f t="shared" si="1305"/>
        <v>0</v>
      </c>
      <c r="K1053" s="4">
        <f t="shared" si="1305"/>
        <v>0</v>
      </c>
      <c r="L1053" s="4">
        <f t="shared" si="1305"/>
        <v>100</v>
      </c>
      <c r="M1053" s="4">
        <f t="shared" si="1305"/>
        <v>0</v>
      </c>
      <c r="N1053" s="4">
        <f t="shared" si="1305"/>
        <v>100</v>
      </c>
      <c r="O1053" s="4">
        <f t="shared" si="1305"/>
        <v>100</v>
      </c>
      <c r="P1053" s="4">
        <f t="shared" si="1305"/>
        <v>0</v>
      </c>
      <c r="Q1053" s="4">
        <f t="shared" si="1305"/>
        <v>100</v>
      </c>
      <c r="R1053" s="4">
        <f t="shared" si="1305"/>
        <v>0</v>
      </c>
      <c r="S1053" s="4">
        <f t="shared" si="1305"/>
        <v>100</v>
      </c>
      <c r="T1053" s="4">
        <f t="shared" si="1305"/>
        <v>0</v>
      </c>
      <c r="U1053" s="4">
        <f t="shared" si="1305"/>
        <v>100</v>
      </c>
      <c r="V1053" s="4">
        <f t="shared" si="1305"/>
        <v>100</v>
      </c>
      <c r="W1053" s="4">
        <f t="shared" ref="W1053:Z1055" si="1306">W1054</f>
        <v>0</v>
      </c>
      <c r="X1053" s="4">
        <f t="shared" si="1306"/>
        <v>100</v>
      </c>
      <c r="Y1053" s="4">
        <f t="shared" si="1306"/>
        <v>0</v>
      </c>
      <c r="Z1053" s="4">
        <f t="shared" si="1306"/>
        <v>100</v>
      </c>
      <c r="AA1053" s="82"/>
    </row>
    <row r="1054" spans="1:27" ht="47.25" hidden="1" outlineLevel="4" x14ac:dyDescent="0.2">
      <c r="A1054" s="5" t="s">
        <v>514</v>
      </c>
      <c r="B1054" s="5" t="s">
        <v>21</v>
      </c>
      <c r="C1054" s="5" t="s">
        <v>113</v>
      </c>
      <c r="D1054" s="5"/>
      <c r="E1054" s="23" t="s">
        <v>114</v>
      </c>
      <c r="F1054" s="4">
        <f>F1055</f>
        <v>100</v>
      </c>
      <c r="G1054" s="4">
        <f t="shared" si="1305"/>
        <v>0</v>
      </c>
      <c r="H1054" s="4">
        <f t="shared" si="1305"/>
        <v>100</v>
      </c>
      <c r="I1054" s="4">
        <f t="shared" si="1305"/>
        <v>0</v>
      </c>
      <c r="J1054" s="4">
        <f t="shared" si="1305"/>
        <v>0</v>
      </c>
      <c r="K1054" s="4">
        <f t="shared" si="1305"/>
        <v>0</v>
      </c>
      <c r="L1054" s="4">
        <f t="shared" si="1305"/>
        <v>100</v>
      </c>
      <c r="M1054" s="4">
        <f t="shared" si="1305"/>
        <v>0</v>
      </c>
      <c r="N1054" s="4">
        <f t="shared" si="1305"/>
        <v>100</v>
      </c>
      <c r="O1054" s="4">
        <f t="shared" si="1305"/>
        <v>100</v>
      </c>
      <c r="P1054" s="4">
        <f t="shared" si="1305"/>
        <v>0</v>
      </c>
      <c r="Q1054" s="4">
        <f t="shared" si="1305"/>
        <v>100</v>
      </c>
      <c r="R1054" s="4">
        <f t="shared" si="1305"/>
        <v>0</v>
      </c>
      <c r="S1054" s="4">
        <f t="shared" si="1305"/>
        <v>100</v>
      </c>
      <c r="T1054" s="4">
        <f t="shared" si="1305"/>
        <v>0</v>
      </c>
      <c r="U1054" s="4">
        <f t="shared" si="1305"/>
        <v>100</v>
      </c>
      <c r="V1054" s="4">
        <f t="shared" si="1305"/>
        <v>100</v>
      </c>
      <c r="W1054" s="4">
        <f t="shared" si="1306"/>
        <v>0</v>
      </c>
      <c r="X1054" s="4">
        <f t="shared" si="1306"/>
        <v>100</v>
      </c>
      <c r="Y1054" s="4">
        <f t="shared" si="1306"/>
        <v>0</v>
      </c>
      <c r="Z1054" s="4">
        <f t="shared" si="1306"/>
        <v>100</v>
      </c>
      <c r="AA1054" s="82"/>
    </row>
    <row r="1055" spans="1:27" ht="15.75" hidden="1" outlineLevel="5" x14ac:dyDescent="0.2">
      <c r="A1055" s="5" t="s">
        <v>514</v>
      </c>
      <c r="B1055" s="5" t="s">
        <v>21</v>
      </c>
      <c r="C1055" s="5" t="s">
        <v>521</v>
      </c>
      <c r="D1055" s="5"/>
      <c r="E1055" s="23" t="s">
        <v>134</v>
      </c>
      <c r="F1055" s="4">
        <f>F1056</f>
        <v>100</v>
      </c>
      <c r="G1055" s="4">
        <f t="shared" si="1305"/>
        <v>0</v>
      </c>
      <c r="H1055" s="4">
        <f t="shared" si="1305"/>
        <v>100</v>
      </c>
      <c r="I1055" s="4">
        <f t="shared" si="1305"/>
        <v>0</v>
      </c>
      <c r="J1055" s="4">
        <f t="shared" si="1305"/>
        <v>0</v>
      </c>
      <c r="K1055" s="4">
        <f t="shared" si="1305"/>
        <v>0</v>
      </c>
      <c r="L1055" s="4">
        <f t="shared" si="1305"/>
        <v>100</v>
      </c>
      <c r="M1055" s="4">
        <f t="shared" si="1305"/>
        <v>0</v>
      </c>
      <c r="N1055" s="4">
        <f t="shared" si="1305"/>
        <v>100</v>
      </c>
      <c r="O1055" s="4">
        <f t="shared" si="1305"/>
        <v>100</v>
      </c>
      <c r="P1055" s="4">
        <f t="shared" si="1305"/>
        <v>0</v>
      </c>
      <c r="Q1055" s="4">
        <f t="shared" si="1305"/>
        <v>100</v>
      </c>
      <c r="R1055" s="4">
        <f t="shared" si="1305"/>
        <v>0</v>
      </c>
      <c r="S1055" s="4">
        <f t="shared" si="1305"/>
        <v>100</v>
      </c>
      <c r="T1055" s="4">
        <f t="shared" si="1305"/>
        <v>0</v>
      </c>
      <c r="U1055" s="4">
        <f t="shared" si="1305"/>
        <v>100</v>
      </c>
      <c r="V1055" s="4">
        <f t="shared" si="1305"/>
        <v>100</v>
      </c>
      <c r="W1055" s="4">
        <f t="shared" si="1306"/>
        <v>0</v>
      </c>
      <c r="X1055" s="4">
        <f t="shared" si="1306"/>
        <v>100</v>
      </c>
      <c r="Y1055" s="4">
        <f t="shared" si="1306"/>
        <v>0</v>
      </c>
      <c r="Z1055" s="4">
        <f t="shared" si="1306"/>
        <v>100</v>
      </c>
      <c r="AA1055" s="82"/>
    </row>
    <row r="1056" spans="1:27" ht="31.5" hidden="1" outlineLevel="7" x14ac:dyDescent="0.2">
      <c r="A1056" s="13" t="s">
        <v>514</v>
      </c>
      <c r="B1056" s="13" t="s">
        <v>21</v>
      </c>
      <c r="C1056" s="13" t="s">
        <v>521</v>
      </c>
      <c r="D1056" s="13" t="s">
        <v>11</v>
      </c>
      <c r="E1056" s="18" t="s">
        <v>12</v>
      </c>
      <c r="F1056" s="8">
        <v>100</v>
      </c>
      <c r="G1056" s="8"/>
      <c r="H1056" s="8">
        <f t="shared" ref="H1056" si="1307">SUM(F1056:G1056)</f>
        <v>100</v>
      </c>
      <c r="I1056" s="8"/>
      <c r="J1056" s="8"/>
      <c r="K1056" s="8"/>
      <c r="L1056" s="8">
        <f t="shared" ref="L1056" si="1308">SUM(H1056:K1056)</f>
        <v>100</v>
      </c>
      <c r="M1056" s="8"/>
      <c r="N1056" s="8">
        <f>SUM(L1056:M1056)</f>
        <v>100</v>
      </c>
      <c r="O1056" s="8">
        <v>100</v>
      </c>
      <c r="P1056" s="8"/>
      <c r="Q1056" s="8">
        <f t="shared" ref="Q1056" si="1309">SUM(O1056:P1056)</f>
        <v>100</v>
      </c>
      <c r="R1056" s="8"/>
      <c r="S1056" s="8">
        <f t="shared" ref="S1056" si="1310">SUM(Q1056:R1056)</f>
        <v>100</v>
      </c>
      <c r="T1056" s="8"/>
      <c r="U1056" s="8">
        <f>SUM(S1056:T1056)</f>
        <v>100</v>
      </c>
      <c r="V1056" s="8">
        <v>100</v>
      </c>
      <c r="W1056" s="8"/>
      <c r="X1056" s="8">
        <f t="shared" ref="X1056" si="1311">SUM(V1056:W1056)</f>
        <v>100</v>
      </c>
      <c r="Y1056" s="8"/>
      <c r="Z1056" s="8">
        <f t="shared" ref="Z1056" si="1312">SUM(X1056:Y1056)</f>
        <v>100</v>
      </c>
      <c r="AA1056" s="82"/>
    </row>
    <row r="1057" spans="1:27" ht="24.75" customHeight="1" x14ac:dyDescent="0.25">
      <c r="A1057" s="206" t="s">
        <v>541</v>
      </c>
      <c r="B1057" s="207"/>
      <c r="C1057" s="207"/>
      <c r="D1057" s="207"/>
      <c r="E1057" s="208"/>
      <c r="F1057" s="121" t="e">
        <f t="shared" ref="F1057:Z1057" si="1313">F1010+F917+F795+F618+F571+F539+F57+F33+F12</f>
        <v>#REF!</v>
      </c>
      <c r="G1057" s="121" t="e">
        <f t="shared" si="1313"/>
        <v>#REF!</v>
      </c>
      <c r="H1057" s="121">
        <f t="shared" si="1313"/>
        <v>3311874.9839800005</v>
      </c>
      <c r="I1057" s="121">
        <f t="shared" si="1313"/>
        <v>13739.779560000003</v>
      </c>
      <c r="J1057" s="121">
        <f t="shared" si="1313"/>
        <v>216461.48275</v>
      </c>
      <c r="K1057" s="121">
        <f t="shared" si="1313"/>
        <v>549.27395000000001</v>
      </c>
      <c r="L1057" s="121">
        <f t="shared" si="1313"/>
        <v>3542625.5202400009</v>
      </c>
      <c r="M1057" s="121">
        <f t="shared" si="1313"/>
        <v>63167.008979999999</v>
      </c>
      <c r="N1057" s="121">
        <f t="shared" si="1313"/>
        <v>3605792.5292200008</v>
      </c>
      <c r="O1057" s="121">
        <f t="shared" si="1313"/>
        <v>3215056.5295499992</v>
      </c>
      <c r="P1057" s="121">
        <f t="shared" si="1313"/>
        <v>5022.3999999999978</v>
      </c>
      <c r="Q1057" s="121">
        <f t="shared" si="1313"/>
        <v>3220078.9295499995</v>
      </c>
      <c r="R1057" s="121">
        <f t="shared" si="1313"/>
        <v>4799.3033199999982</v>
      </c>
      <c r="S1057" s="121">
        <f t="shared" si="1313"/>
        <v>3224878.2328699999</v>
      </c>
      <c r="T1057" s="121">
        <f t="shared" si="1313"/>
        <v>0</v>
      </c>
      <c r="U1057" s="121">
        <f t="shared" si="1313"/>
        <v>3224878.2328699999</v>
      </c>
      <c r="V1057" s="121">
        <f t="shared" si="1313"/>
        <v>3018558.8200000008</v>
      </c>
      <c r="W1057" s="121">
        <f t="shared" si="1313"/>
        <v>4154.3999999999996</v>
      </c>
      <c r="X1057" s="121">
        <f t="shared" si="1313"/>
        <v>3022713.2200000007</v>
      </c>
      <c r="Y1057" s="121">
        <f t="shared" si="1313"/>
        <v>39486.604520000001</v>
      </c>
      <c r="Z1057" s="121">
        <f t="shared" si="1313"/>
        <v>3062199.8245200007</v>
      </c>
      <c r="AA1057" s="82"/>
    </row>
    <row r="1058" spans="1:27" hidden="1" x14ac:dyDescent="0.2">
      <c r="G1058" s="122"/>
      <c r="I1058" s="122"/>
      <c r="J1058" s="122"/>
      <c r="K1058" s="122"/>
      <c r="M1058" s="122"/>
      <c r="R1058" s="122"/>
      <c r="T1058" s="122"/>
      <c r="Y1058" s="122"/>
      <c r="AA1058" s="82"/>
    </row>
    <row r="1059" spans="1:27" hidden="1" x14ac:dyDescent="0.2">
      <c r="E1059" s="125" t="s">
        <v>687</v>
      </c>
      <c r="F1059" s="126">
        <f t="shared" ref="F1059:Z1059" si="1314">F1026+F1020+F995+F914+F912+F908+F851+F785+F779+F772+F769+F753+F726+F687+F685+F683+F653+F641+F639+F592+F475+F473+F467+F462+F457+F386+F354+F352+F347+F342+F296+F294+F291+F277+F252+F220+F205+F203+F193+F151+F136+F134+F96+F90+F87+F84+F82+F80+F69+F67+F691</f>
        <v>1764453.2999999996</v>
      </c>
      <c r="G1059" s="126">
        <f t="shared" si="1314"/>
        <v>-14842.172610000001</v>
      </c>
      <c r="H1059" s="126">
        <f t="shared" si="1314"/>
        <v>1749611.1273899996</v>
      </c>
      <c r="I1059" s="126">
        <f t="shared" si="1314"/>
        <v>-40960.130250000002</v>
      </c>
      <c r="J1059" s="126">
        <f t="shared" si="1314"/>
        <v>0</v>
      </c>
      <c r="K1059" s="126">
        <f t="shared" si="1314"/>
        <v>0</v>
      </c>
      <c r="L1059" s="126">
        <f t="shared" si="1314"/>
        <v>1708650.9971399996</v>
      </c>
      <c r="M1059" s="126">
        <f t="shared" si="1314"/>
        <v>0</v>
      </c>
      <c r="N1059" s="126">
        <f t="shared" si="1314"/>
        <v>1708650.9971399996</v>
      </c>
      <c r="O1059" s="126">
        <f t="shared" si="1314"/>
        <v>1740148.2024999999</v>
      </c>
      <c r="P1059" s="126">
        <f t="shared" si="1314"/>
        <v>5022.3999999999996</v>
      </c>
      <c r="Q1059" s="126">
        <f t="shared" si="1314"/>
        <v>1745170.6025</v>
      </c>
      <c r="R1059" s="126">
        <f t="shared" si="1314"/>
        <v>2082.0401599999991</v>
      </c>
      <c r="S1059" s="126">
        <f t="shared" si="1314"/>
        <v>1747252.6426600001</v>
      </c>
      <c r="T1059" s="126">
        <f t="shared" si="1314"/>
        <v>0</v>
      </c>
      <c r="U1059" s="126">
        <f t="shared" si="1314"/>
        <v>1747252.6426600001</v>
      </c>
      <c r="V1059" s="126">
        <f t="shared" si="1314"/>
        <v>1502481.6</v>
      </c>
      <c r="W1059" s="126">
        <f t="shared" si="1314"/>
        <v>4154.3999999999996</v>
      </c>
      <c r="X1059" s="126">
        <f t="shared" si="1314"/>
        <v>1506636</v>
      </c>
      <c r="Y1059" s="126">
        <f t="shared" si="1314"/>
        <v>39486.604520000001</v>
      </c>
      <c r="Z1059" s="126">
        <f t="shared" si="1314"/>
        <v>1546122.6045200001</v>
      </c>
      <c r="AA1059" s="82"/>
    </row>
    <row r="1060" spans="1:27" hidden="1" x14ac:dyDescent="0.2">
      <c r="E1060" s="124" t="s">
        <v>688</v>
      </c>
      <c r="F1060" s="123" t="e">
        <f>#REF!-F1059</f>
        <v>#REF!</v>
      </c>
      <c r="G1060" s="123"/>
      <c r="H1060" s="123">
        <f>H1057-H1059</f>
        <v>1562263.8565900009</v>
      </c>
      <c r="I1060" s="123"/>
      <c r="J1060" s="123"/>
      <c r="K1060" s="123"/>
      <c r="L1060" s="123">
        <f>L1057-L1059</f>
        <v>1833974.5231000013</v>
      </c>
      <c r="M1060" s="123"/>
      <c r="N1060" s="123">
        <f>N1057-N1059</f>
        <v>1897141.5320800012</v>
      </c>
      <c r="O1060" s="123">
        <f t="shared" ref="O1060:X1060" si="1315">O1057-O1059</f>
        <v>1474908.3270499993</v>
      </c>
      <c r="P1060" s="123">
        <f t="shared" si="1315"/>
        <v>0</v>
      </c>
      <c r="Q1060" s="123">
        <f t="shared" si="1315"/>
        <v>1474908.3270499995</v>
      </c>
      <c r="R1060" s="123"/>
      <c r="S1060" s="123">
        <f>S1057-S1059</f>
        <v>1477625.5902099998</v>
      </c>
      <c r="T1060" s="123"/>
      <c r="U1060" s="123">
        <f>U1057-U1059</f>
        <v>1477625.5902099998</v>
      </c>
      <c r="V1060" s="123">
        <f t="shared" si="1315"/>
        <v>1516077.2200000007</v>
      </c>
      <c r="W1060" s="123">
        <f t="shared" si="1315"/>
        <v>0</v>
      </c>
      <c r="X1060" s="123">
        <f t="shared" si="1315"/>
        <v>1516077.2200000007</v>
      </c>
      <c r="Y1060" s="123"/>
      <c r="Z1060" s="123">
        <f>Z1057-Z1059</f>
        <v>1516077.2200000007</v>
      </c>
      <c r="AA1060" s="82"/>
    </row>
    <row r="1061" spans="1:27" hidden="1" x14ac:dyDescent="0.2"/>
    <row r="1062" spans="1:27" hidden="1" x14ac:dyDescent="0.2">
      <c r="G1062" s="82"/>
      <c r="I1062" s="82"/>
      <c r="J1062" s="122">
        <v>216461.48275</v>
      </c>
      <c r="K1062" s="122">
        <v>169.893</v>
      </c>
      <c r="L1062" s="109" t="s">
        <v>776</v>
      </c>
      <c r="M1062" s="122">
        <f>23465.6229+133.88366</f>
        <v>23599.506559999998</v>
      </c>
      <c r="R1062" s="82"/>
      <c r="T1062" s="122"/>
      <c r="Y1062" s="82"/>
    </row>
    <row r="1063" spans="1:27" hidden="1" x14ac:dyDescent="0.2">
      <c r="K1063" s="6">
        <v>379.38094999999998</v>
      </c>
    </row>
    <row r="1064" spans="1:27" hidden="1" x14ac:dyDescent="0.2">
      <c r="G1064" s="122"/>
      <c r="I1064" s="122"/>
      <c r="J1064" s="122"/>
      <c r="K1064" s="122"/>
      <c r="L1064" s="109" t="s">
        <v>781</v>
      </c>
      <c r="M1064" s="122">
        <f>M1057-M1062</f>
        <v>39567.502420000004</v>
      </c>
      <c r="R1064" s="122"/>
      <c r="T1064" s="122"/>
      <c r="Y1064" s="122"/>
    </row>
    <row r="1065" spans="1:27" ht="25.5" hidden="1" x14ac:dyDescent="0.2">
      <c r="G1065" s="6">
        <v>-34386.147970000005</v>
      </c>
      <c r="L1065" s="188" t="s">
        <v>784</v>
      </c>
      <c r="M1065" s="6">
        <f>399.972+221.52276</f>
        <v>621.49476000000004</v>
      </c>
    </row>
    <row r="1066" spans="1:27" hidden="1" x14ac:dyDescent="0.2">
      <c r="I1066" s="189">
        <f>I1057+J1057+K1057</f>
        <v>230750.53625999999</v>
      </c>
    </row>
    <row r="1067" spans="1:27" x14ac:dyDescent="0.2">
      <c r="M1067" s="82"/>
    </row>
    <row r="1068" spans="1:27" x14ac:dyDescent="0.2">
      <c r="M1068" s="82"/>
    </row>
    <row r="1069" spans="1:27" x14ac:dyDescent="0.2">
      <c r="G1069" s="82" t="e">
        <f>G1057-G1065</f>
        <v>#REF!</v>
      </c>
      <c r="I1069" s="82"/>
      <c r="J1069" s="82"/>
      <c r="K1069" s="82"/>
      <c r="M1069" s="82"/>
      <c r="R1069" s="82"/>
      <c r="T1069" s="82"/>
      <c r="Y1069" s="82"/>
    </row>
  </sheetData>
  <mergeCells count="27">
    <mergeCell ref="A1057:E1057"/>
    <mergeCell ref="Z9:Z10"/>
    <mergeCell ref="A6:Z6"/>
    <mergeCell ref="A7:Z7"/>
    <mergeCell ref="L9:L10"/>
    <mergeCell ref="R9:R10"/>
    <mergeCell ref="S9:S10"/>
    <mergeCell ref="Y9:Y10"/>
    <mergeCell ref="W9:W10"/>
    <mergeCell ref="X9:X10"/>
    <mergeCell ref="F9:F10"/>
    <mergeCell ref="G9:G10"/>
    <mergeCell ref="H9:H10"/>
    <mergeCell ref="O9:O10"/>
    <mergeCell ref="P9:P10"/>
    <mergeCell ref="Q9:Q10"/>
    <mergeCell ref="V9:V10"/>
    <mergeCell ref="A1:D1"/>
    <mergeCell ref="A8:D8"/>
    <mergeCell ref="A9:A10"/>
    <mergeCell ref="B9:D9"/>
    <mergeCell ref="E9:E10"/>
    <mergeCell ref="N9:N10"/>
    <mergeCell ref="M9:M10"/>
    <mergeCell ref="T9:T10"/>
    <mergeCell ref="U9:U10"/>
    <mergeCell ref="I9:K9"/>
  </mergeCells>
  <pageMargins left="0.39370078740157483" right="0.39370078740157483" top="0.98425196850393704" bottom="0.39370078740157483" header="0.51181102362204722" footer="0.51181102362204722"/>
  <pageSetup paperSize="9" scale="86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G13" sqref="G13"/>
    </sheetView>
  </sheetViews>
  <sheetFormatPr defaultRowHeight="12.75" x14ac:dyDescent="0.2"/>
  <cols>
    <col min="1" max="1" width="29.28515625" style="24" customWidth="1"/>
    <col min="2" max="2" width="82" style="24" customWidth="1"/>
    <col min="3" max="3" width="16.42578125" style="24" customWidth="1"/>
    <col min="4" max="4" width="14.7109375" style="24" customWidth="1"/>
    <col min="5" max="5" width="14.5703125" style="24" customWidth="1"/>
    <col min="6" max="6" width="19" style="24" customWidth="1"/>
    <col min="7" max="11" width="20.140625" style="24" customWidth="1"/>
    <col min="12" max="249" width="9.140625" style="24"/>
    <col min="250" max="250" width="29.28515625" style="24" customWidth="1"/>
    <col min="251" max="251" width="82" style="24" customWidth="1"/>
    <col min="252" max="253" width="0" style="24" hidden="1" customWidth="1"/>
    <col min="254" max="254" width="16.42578125" style="24" customWidth="1"/>
    <col min="255" max="255" width="14.7109375" style="24" customWidth="1"/>
    <col min="256" max="256" width="14.5703125" style="24" customWidth="1"/>
    <col min="257" max="505" width="9.140625" style="24"/>
    <col min="506" max="506" width="29.28515625" style="24" customWidth="1"/>
    <col min="507" max="507" width="82" style="24" customWidth="1"/>
    <col min="508" max="509" width="0" style="24" hidden="1" customWidth="1"/>
    <col min="510" max="510" width="16.42578125" style="24" customWidth="1"/>
    <col min="511" max="511" width="14.7109375" style="24" customWidth="1"/>
    <col min="512" max="512" width="14.5703125" style="24" customWidth="1"/>
    <col min="513" max="761" width="9.140625" style="24"/>
    <col min="762" max="762" width="29.28515625" style="24" customWidth="1"/>
    <col min="763" max="763" width="82" style="24" customWidth="1"/>
    <col min="764" max="765" width="0" style="24" hidden="1" customWidth="1"/>
    <col min="766" max="766" width="16.42578125" style="24" customWidth="1"/>
    <col min="767" max="767" width="14.7109375" style="24" customWidth="1"/>
    <col min="768" max="768" width="14.5703125" style="24" customWidth="1"/>
    <col min="769" max="1017" width="9.140625" style="24"/>
    <col min="1018" max="1018" width="29.28515625" style="24" customWidth="1"/>
    <col min="1019" max="1019" width="82" style="24" customWidth="1"/>
    <col min="1020" max="1021" width="0" style="24" hidden="1" customWidth="1"/>
    <col min="1022" max="1022" width="16.42578125" style="24" customWidth="1"/>
    <col min="1023" max="1023" width="14.7109375" style="24" customWidth="1"/>
    <col min="1024" max="1024" width="14.5703125" style="24" customWidth="1"/>
    <col min="1025" max="1273" width="9.140625" style="24"/>
    <col min="1274" max="1274" width="29.28515625" style="24" customWidth="1"/>
    <col min="1275" max="1275" width="82" style="24" customWidth="1"/>
    <col min="1276" max="1277" width="0" style="24" hidden="1" customWidth="1"/>
    <col min="1278" max="1278" width="16.42578125" style="24" customWidth="1"/>
    <col min="1279" max="1279" width="14.7109375" style="24" customWidth="1"/>
    <col min="1280" max="1280" width="14.5703125" style="24" customWidth="1"/>
    <col min="1281" max="1529" width="9.140625" style="24"/>
    <col min="1530" max="1530" width="29.28515625" style="24" customWidth="1"/>
    <col min="1531" max="1531" width="82" style="24" customWidth="1"/>
    <col min="1532" max="1533" width="0" style="24" hidden="1" customWidth="1"/>
    <col min="1534" max="1534" width="16.42578125" style="24" customWidth="1"/>
    <col min="1535" max="1535" width="14.7109375" style="24" customWidth="1"/>
    <col min="1536" max="1536" width="14.5703125" style="24" customWidth="1"/>
    <col min="1537" max="1785" width="9.140625" style="24"/>
    <col min="1786" max="1786" width="29.28515625" style="24" customWidth="1"/>
    <col min="1787" max="1787" width="82" style="24" customWidth="1"/>
    <col min="1788" max="1789" width="0" style="24" hidden="1" customWidth="1"/>
    <col min="1790" max="1790" width="16.42578125" style="24" customWidth="1"/>
    <col min="1791" max="1791" width="14.7109375" style="24" customWidth="1"/>
    <col min="1792" max="1792" width="14.5703125" style="24" customWidth="1"/>
    <col min="1793" max="2041" width="9.140625" style="24"/>
    <col min="2042" max="2042" width="29.28515625" style="24" customWidth="1"/>
    <col min="2043" max="2043" width="82" style="24" customWidth="1"/>
    <col min="2044" max="2045" width="0" style="24" hidden="1" customWidth="1"/>
    <col min="2046" max="2046" width="16.42578125" style="24" customWidth="1"/>
    <col min="2047" max="2047" width="14.7109375" style="24" customWidth="1"/>
    <col min="2048" max="2048" width="14.5703125" style="24" customWidth="1"/>
    <col min="2049" max="2297" width="9.140625" style="24"/>
    <col min="2298" max="2298" width="29.28515625" style="24" customWidth="1"/>
    <col min="2299" max="2299" width="82" style="24" customWidth="1"/>
    <col min="2300" max="2301" width="0" style="24" hidden="1" customWidth="1"/>
    <col min="2302" max="2302" width="16.42578125" style="24" customWidth="1"/>
    <col min="2303" max="2303" width="14.7109375" style="24" customWidth="1"/>
    <col min="2304" max="2304" width="14.5703125" style="24" customWidth="1"/>
    <col min="2305" max="2553" width="9.140625" style="24"/>
    <col min="2554" max="2554" width="29.28515625" style="24" customWidth="1"/>
    <col min="2555" max="2555" width="82" style="24" customWidth="1"/>
    <col min="2556" max="2557" width="0" style="24" hidden="1" customWidth="1"/>
    <col min="2558" max="2558" width="16.42578125" style="24" customWidth="1"/>
    <col min="2559" max="2559" width="14.7109375" style="24" customWidth="1"/>
    <col min="2560" max="2560" width="14.5703125" style="24" customWidth="1"/>
    <col min="2561" max="2809" width="9.140625" style="24"/>
    <col min="2810" max="2810" width="29.28515625" style="24" customWidth="1"/>
    <col min="2811" max="2811" width="82" style="24" customWidth="1"/>
    <col min="2812" max="2813" width="0" style="24" hidden="1" customWidth="1"/>
    <col min="2814" max="2814" width="16.42578125" style="24" customWidth="1"/>
    <col min="2815" max="2815" width="14.7109375" style="24" customWidth="1"/>
    <col min="2816" max="2816" width="14.5703125" style="24" customWidth="1"/>
    <col min="2817" max="3065" width="9.140625" style="24"/>
    <col min="3066" max="3066" width="29.28515625" style="24" customWidth="1"/>
    <col min="3067" max="3067" width="82" style="24" customWidth="1"/>
    <col min="3068" max="3069" width="0" style="24" hidden="1" customWidth="1"/>
    <col min="3070" max="3070" width="16.42578125" style="24" customWidth="1"/>
    <col min="3071" max="3071" width="14.7109375" style="24" customWidth="1"/>
    <col min="3072" max="3072" width="14.5703125" style="24" customWidth="1"/>
    <col min="3073" max="3321" width="9.140625" style="24"/>
    <col min="3322" max="3322" width="29.28515625" style="24" customWidth="1"/>
    <col min="3323" max="3323" width="82" style="24" customWidth="1"/>
    <col min="3324" max="3325" width="0" style="24" hidden="1" customWidth="1"/>
    <col min="3326" max="3326" width="16.42578125" style="24" customWidth="1"/>
    <col min="3327" max="3327" width="14.7109375" style="24" customWidth="1"/>
    <col min="3328" max="3328" width="14.5703125" style="24" customWidth="1"/>
    <col min="3329" max="3577" width="9.140625" style="24"/>
    <col min="3578" max="3578" width="29.28515625" style="24" customWidth="1"/>
    <col min="3579" max="3579" width="82" style="24" customWidth="1"/>
    <col min="3580" max="3581" width="0" style="24" hidden="1" customWidth="1"/>
    <col min="3582" max="3582" width="16.42578125" style="24" customWidth="1"/>
    <col min="3583" max="3583" width="14.7109375" style="24" customWidth="1"/>
    <col min="3584" max="3584" width="14.5703125" style="24" customWidth="1"/>
    <col min="3585" max="3833" width="9.140625" style="24"/>
    <col min="3834" max="3834" width="29.28515625" style="24" customWidth="1"/>
    <col min="3835" max="3835" width="82" style="24" customWidth="1"/>
    <col min="3836" max="3837" width="0" style="24" hidden="1" customWidth="1"/>
    <col min="3838" max="3838" width="16.42578125" style="24" customWidth="1"/>
    <col min="3839" max="3839" width="14.7109375" style="24" customWidth="1"/>
    <col min="3840" max="3840" width="14.5703125" style="24" customWidth="1"/>
    <col min="3841" max="4089" width="9.140625" style="24"/>
    <col min="4090" max="4090" width="29.28515625" style="24" customWidth="1"/>
    <col min="4091" max="4091" width="82" style="24" customWidth="1"/>
    <col min="4092" max="4093" width="0" style="24" hidden="1" customWidth="1"/>
    <col min="4094" max="4094" width="16.42578125" style="24" customWidth="1"/>
    <col min="4095" max="4095" width="14.7109375" style="24" customWidth="1"/>
    <col min="4096" max="4096" width="14.5703125" style="24" customWidth="1"/>
    <col min="4097" max="4345" width="9.140625" style="24"/>
    <col min="4346" max="4346" width="29.28515625" style="24" customWidth="1"/>
    <col min="4347" max="4347" width="82" style="24" customWidth="1"/>
    <col min="4348" max="4349" width="0" style="24" hidden="1" customWidth="1"/>
    <col min="4350" max="4350" width="16.42578125" style="24" customWidth="1"/>
    <col min="4351" max="4351" width="14.7109375" style="24" customWidth="1"/>
    <col min="4352" max="4352" width="14.5703125" style="24" customWidth="1"/>
    <col min="4353" max="4601" width="9.140625" style="24"/>
    <col min="4602" max="4602" width="29.28515625" style="24" customWidth="1"/>
    <col min="4603" max="4603" width="82" style="24" customWidth="1"/>
    <col min="4604" max="4605" width="0" style="24" hidden="1" customWidth="1"/>
    <col min="4606" max="4606" width="16.42578125" style="24" customWidth="1"/>
    <col min="4607" max="4607" width="14.7109375" style="24" customWidth="1"/>
    <col min="4608" max="4608" width="14.5703125" style="24" customWidth="1"/>
    <col min="4609" max="4857" width="9.140625" style="24"/>
    <col min="4858" max="4858" width="29.28515625" style="24" customWidth="1"/>
    <col min="4859" max="4859" width="82" style="24" customWidth="1"/>
    <col min="4860" max="4861" width="0" style="24" hidden="1" customWidth="1"/>
    <col min="4862" max="4862" width="16.42578125" style="24" customWidth="1"/>
    <col min="4863" max="4863" width="14.7109375" style="24" customWidth="1"/>
    <col min="4864" max="4864" width="14.5703125" style="24" customWidth="1"/>
    <col min="4865" max="5113" width="9.140625" style="24"/>
    <col min="5114" max="5114" width="29.28515625" style="24" customWidth="1"/>
    <col min="5115" max="5115" width="82" style="24" customWidth="1"/>
    <col min="5116" max="5117" width="0" style="24" hidden="1" customWidth="1"/>
    <col min="5118" max="5118" width="16.42578125" style="24" customWidth="1"/>
    <col min="5119" max="5119" width="14.7109375" style="24" customWidth="1"/>
    <col min="5120" max="5120" width="14.5703125" style="24" customWidth="1"/>
    <col min="5121" max="5369" width="9.140625" style="24"/>
    <col min="5370" max="5370" width="29.28515625" style="24" customWidth="1"/>
    <col min="5371" max="5371" width="82" style="24" customWidth="1"/>
    <col min="5372" max="5373" width="0" style="24" hidden="1" customWidth="1"/>
    <col min="5374" max="5374" width="16.42578125" style="24" customWidth="1"/>
    <col min="5375" max="5375" width="14.7109375" style="24" customWidth="1"/>
    <col min="5376" max="5376" width="14.5703125" style="24" customWidth="1"/>
    <col min="5377" max="5625" width="9.140625" style="24"/>
    <col min="5626" max="5626" width="29.28515625" style="24" customWidth="1"/>
    <col min="5627" max="5627" width="82" style="24" customWidth="1"/>
    <col min="5628" max="5629" width="0" style="24" hidden="1" customWidth="1"/>
    <col min="5630" max="5630" width="16.42578125" style="24" customWidth="1"/>
    <col min="5631" max="5631" width="14.7109375" style="24" customWidth="1"/>
    <col min="5632" max="5632" width="14.5703125" style="24" customWidth="1"/>
    <col min="5633" max="5881" width="9.140625" style="24"/>
    <col min="5882" max="5882" width="29.28515625" style="24" customWidth="1"/>
    <col min="5883" max="5883" width="82" style="24" customWidth="1"/>
    <col min="5884" max="5885" width="0" style="24" hidden="1" customWidth="1"/>
    <col min="5886" max="5886" width="16.42578125" style="24" customWidth="1"/>
    <col min="5887" max="5887" width="14.7109375" style="24" customWidth="1"/>
    <col min="5888" max="5888" width="14.5703125" style="24" customWidth="1"/>
    <col min="5889" max="6137" width="9.140625" style="24"/>
    <col min="6138" max="6138" width="29.28515625" style="24" customWidth="1"/>
    <col min="6139" max="6139" width="82" style="24" customWidth="1"/>
    <col min="6140" max="6141" width="0" style="24" hidden="1" customWidth="1"/>
    <col min="6142" max="6142" width="16.42578125" style="24" customWidth="1"/>
    <col min="6143" max="6143" width="14.7109375" style="24" customWidth="1"/>
    <col min="6144" max="6144" width="14.5703125" style="24" customWidth="1"/>
    <col min="6145" max="6393" width="9.140625" style="24"/>
    <col min="6394" max="6394" width="29.28515625" style="24" customWidth="1"/>
    <col min="6395" max="6395" width="82" style="24" customWidth="1"/>
    <col min="6396" max="6397" width="0" style="24" hidden="1" customWidth="1"/>
    <col min="6398" max="6398" width="16.42578125" style="24" customWidth="1"/>
    <col min="6399" max="6399" width="14.7109375" style="24" customWidth="1"/>
    <col min="6400" max="6400" width="14.5703125" style="24" customWidth="1"/>
    <col min="6401" max="6649" width="9.140625" style="24"/>
    <col min="6650" max="6650" width="29.28515625" style="24" customWidth="1"/>
    <col min="6651" max="6651" width="82" style="24" customWidth="1"/>
    <col min="6652" max="6653" width="0" style="24" hidden="1" customWidth="1"/>
    <col min="6654" max="6654" width="16.42578125" style="24" customWidth="1"/>
    <col min="6655" max="6655" width="14.7109375" style="24" customWidth="1"/>
    <col min="6656" max="6656" width="14.5703125" style="24" customWidth="1"/>
    <col min="6657" max="6905" width="9.140625" style="24"/>
    <col min="6906" max="6906" width="29.28515625" style="24" customWidth="1"/>
    <col min="6907" max="6907" width="82" style="24" customWidth="1"/>
    <col min="6908" max="6909" width="0" style="24" hidden="1" customWidth="1"/>
    <col min="6910" max="6910" width="16.42578125" style="24" customWidth="1"/>
    <col min="6911" max="6911" width="14.7109375" style="24" customWidth="1"/>
    <col min="6912" max="6912" width="14.5703125" style="24" customWidth="1"/>
    <col min="6913" max="7161" width="9.140625" style="24"/>
    <col min="7162" max="7162" width="29.28515625" style="24" customWidth="1"/>
    <col min="7163" max="7163" width="82" style="24" customWidth="1"/>
    <col min="7164" max="7165" width="0" style="24" hidden="1" customWidth="1"/>
    <col min="7166" max="7166" width="16.42578125" style="24" customWidth="1"/>
    <col min="7167" max="7167" width="14.7109375" style="24" customWidth="1"/>
    <col min="7168" max="7168" width="14.5703125" style="24" customWidth="1"/>
    <col min="7169" max="7417" width="9.140625" style="24"/>
    <col min="7418" max="7418" width="29.28515625" style="24" customWidth="1"/>
    <col min="7419" max="7419" width="82" style="24" customWidth="1"/>
    <col min="7420" max="7421" width="0" style="24" hidden="1" customWidth="1"/>
    <col min="7422" max="7422" width="16.42578125" style="24" customWidth="1"/>
    <col min="7423" max="7423" width="14.7109375" style="24" customWidth="1"/>
    <col min="7424" max="7424" width="14.5703125" style="24" customWidth="1"/>
    <col min="7425" max="7673" width="9.140625" style="24"/>
    <col min="7674" max="7674" width="29.28515625" style="24" customWidth="1"/>
    <col min="7675" max="7675" width="82" style="24" customWidth="1"/>
    <col min="7676" max="7677" width="0" style="24" hidden="1" customWidth="1"/>
    <col min="7678" max="7678" width="16.42578125" style="24" customWidth="1"/>
    <col min="7679" max="7679" width="14.7109375" style="24" customWidth="1"/>
    <col min="7680" max="7680" width="14.5703125" style="24" customWidth="1"/>
    <col min="7681" max="7929" width="9.140625" style="24"/>
    <col min="7930" max="7930" width="29.28515625" style="24" customWidth="1"/>
    <col min="7931" max="7931" width="82" style="24" customWidth="1"/>
    <col min="7932" max="7933" width="0" style="24" hidden="1" customWidth="1"/>
    <col min="7934" max="7934" width="16.42578125" style="24" customWidth="1"/>
    <col min="7935" max="7935" width="14.7109375" style="24" customWidth="1"/>
    <col min="7936" max="7936" width="14.5703125" style="24" customWidth="1"/>
    <col min="7937" max="8185" width="9.140625" style="24"/>
    <col min="8186" max="8186" width="29.28515625" style="24" customWidth="1"/>
    <col min="8187" max="8187" width="82" style="24" customWidth="1"/>
    <col min="8188" max="8189" width="0" style="24" hidden="1" customWidth="1"/>
    <col min="8190" max="8190" width="16.42578125" style="24" customWidth="1"/>
    <col min="8191" max="8191" width="14.7109375" style="24" customWidth="1"/>
    <col min="8192" max="8192" width="14.5703125" style="24" customWidth="1"/>
    <col min="8193" max="8441" width="9.140625" style="24"/>
    <col min="8442" max="8442" width="29.28515625" style="24" customWidth="1"/>
    <col min="8443" max="8443" width="82" style="24" customWidth="1"/>
    <col min="8444" max="8445" width="0" style="24" hidden="1" customWidth="1"/>
    <col min="8446" max="8446" width="16.42578125" style="24" customWidth="1"/>
    <col min="8447" max="8447" width="14.7109375" style="24" customWidth="1"/>
    <col min="8448" max="8448" width="14.5703125" style="24" customWidth="1"/>
    <col min="8449" max="8697" width="9.140625" style="24"/>
    <col min="8698" max="8698" width="29.28515625" style="24" customWidth="1"/>
    <col min="8699" max="8699" width="82" style="24" customWidth="1"/>
    <col min="8700" max="8701" width="0" style="24" hidden="1" customWidth="1"/>
    <col min="8702" max="8702" width="16.42578125" style="24" customWidth="1"/>
    <col min="8703" max="8703" width="14.7109375" style="24" customWidth="1"/>
    <col min="8704" max="8704" width="14.5703125" style="24" customWidth="1"/>
    <col min="8705" max="8953" width="9.140625" style="24"/>
    <col min="8954" max="8954" width="29.28515625" style="24" customWidth="1"/>
    <col min="8955" max="8955" width="82" style="24" customWidth="1"/>
    <col min="8956" max="8957" width="0" style="24" hidden="1" customWidth="1"/>
    <col min="8958" max="8958" width="16.42578125" style="24" customWidth="1"/>
    <col min="8959" max="8959" width="14.7109375" style="24" customWidth="1"/>
    <col min="8960" max="8960" width="14.5703125" style="24" customWidth="1"/>
    <col min="8961" max="9209" width="9.140625" style="24"/>
    <col min="9210" max="9210" width="29.28515625" style="24" customWidth="1"/>
    <col min="9211" max="9211" width="82" style="24" customWidth="1"/>
    <col min="9212" max="9213" width="0" style="24" hidden="1" customWidth="1"/>
    <col min="9214" max="9214" width="16.42578125" style="24" customWidth="1"/>
    <col min="9215" max="9215" width="14.7109375" style="24" customWidth="1"/>
    <col min="9216" max="9216" width="14.5703125" style="24" customWidth="1"/>
    <col min="9217" max="9465" width="9.140625" style="24"/>
    <col min="9466" max="9466" width="29.28515625" style="24" customWidth="1"/>
    <col min="9467" max="9467" width="82" style="24" customWidth="1"/>
    <col min="9468" max="9469" width="0" style="24" hidden="1" customWidth="1"/>
    <col min="9470" max="9470" width="16.42578125" style="24" customWidth="1"/>
    <col min="9471" max="9471" width="14.7109375" style="24" customWidth="1"/>
    <col min="9472" max="9472" width="14.5703125" style="24" customWidth="1"/>
    <col min="9473" max="9721" width="9.140625" style="24"/>
    <col min="9722" max="9722" width="29.28515625" style="24" customWidth="1"/>
    <col min="9723" max="9723" width="82" style="24" customWidth="1"/>
    <col min="9724" max="9725" width="0" style="24" hidden="1" customWidth="1"/>
    <col min="9726" max="9726" width="16.42578125" style="24" customWidth="1"/>
    <col min="9727" max="9727" width="14.7109375" style="24" customWidth="1"/>
    <col min="9728" max="9728" width="14.5703125" style="24" customWidth="1"/>
    <col min="9729" max="9977" width="9.140625" style="24"/>
    <col min="9978" max="9978" width="29.28515625" style="24" customWidth="1"/>
    <col min="9979" max="9979" width="82" style="24" customWidth="1"/>
    <col min="9980" max="9981" width="0" style="24" hidden="1" customWidth="1"/>
    <col min="9982" max="9982" width="16.42578125" style="24" customWidth="1"/>
    <col min="9983" max="9983" width="14.7109375" style="24" customWidth="1"/>
    <col min="9984" max="9984" width="14.5703125" style="24" customWidth="1"/>
    <col min="9985" max="10233" width="9.140625" style="24"/>
    <col min="10234" max="10234" width="29.28515625" style="24" customWidth="1"/>
    <col min="10235" max="10235" width="82" style="24" customWidth="1"/>
    <col min="10236" max="10237" width="0" style="24" hidden="1" customWidth="1"/>
    <col min="10238" max="10238" width="16.42578125" style="24" customWidth="1"/>
    <col min="10239" max="10239" width="14.7109375" style="24" customWidth="1"/>
    <col min="10240" max="10240" width="14.5703125" style="24" customWidth="1"/>
    <col min="10241" max="10489" width="9.140625" style="24"/>
    <col min="10490" max="10490" width="29.28515625" style="24" customWidth="1"/>
    <col min="10491" max="10491" width="82" style="24" customWidth="1"/>
    <col min="10492" max="10493" width="0" style="24" hidden="1" customWidth="1"/>
    <col min="10494" max="10494" width="16.42578125" style="24" customWidth="1"/>
    <col min="10495" max="10495" width="14.7109375" style="24" customWidth="1"/>
    <col min="10496" max="10496" width="14.5703125" style="24" customWidth="1"/>
    <col min="10497" max="10745" width="9.140625" style="24"/>
    <col min="10746" max="10746" width="29.28515625" style="24" customWidth="1"/>
    <col min="10747" max="10747" width="82" style="24" customWidth="1"/>
    <col min="10748" max="10749" width="0" style="24" hidden="1" customWidth="1"/>
    <col min="10750" max="10750" width="16.42578125" style="24" customWidth="1"/>
    <col min="10751" max="10751" width="14.7109375" style="24" customWidth="1"/>
    <col min="10752" max="10752" width="14.5703125" style="24" customWidth="1"/>
    <col min="10753" max="11001" width="9.140625" style="24"/>
    <col min="11002" max="11002" width="29.28515625" style="24" customWidth="1"/>
    <col min="11003" max="11003" width="82" style="24" customWidth="1"/>
    <col min="11004" max="11005" width="0" style="24" hidden="1" customWidth="1"/>
    <col min="11006" max="11006" width="16.42578125" style="24" customWidth="1"/>
    <col min="11007" max="11007" width="14.7109375" style="24" customWidth="1"/>
    <col min="11008" max="11008" width="14.5703125" style="24" customWidth="1"/>
    <col min="11009" max="11257" width="9.140625" style="24"/>
    <col min="11258" max="11258" width="29.28515625" style="24" customWidth="1"/>
    <col min="11259" max="11259" width="82" style="24" customWidth="1"/>
    <col min="11260" max="11261" width="0" style="24" hidden="1" customWidth="1"/>
    <col min="11262" max="11262" width="16.42578125" style="24" customWidth="1"/>
    <col min="11263" max="11263" width="14.7109375" style="24" customWidth="1"/>
    <col min="11264" max="11264" width="14.5703125" style="24" customWidth="1"/>
    <col min="11265" max="11513" width="9.140625" style="24"/>
    <col min="11514" max="11514" width="29.28515625" style="24" customWidth="1"/>
    <col min="11515" max="11515" width="82" style="24" customWidth="1"/>
    <col min="11516" max="11517" width="0" style="24" hidden="1" customWidth="1"/>
    <col min="11518" max="11518" width="16.42578125" style="24" customWidth="1"/>
    <col min="11519" max="11519" width="14.7109375" style="24" customWidth="1"/>
    <col min="11520" max="11520" width="14.5703125" style="24" customWidth="1"/>
    <col min="11521" max="11769" width="9.140625" style="24"/>
    <col min="11770" max="11770" width="29.28515625" style="24" customWidth="1"/>
    <col min="11771" max="11771" width="82" style="24" customWidth="1"/>
    <col min="11772" max="11773" width="0" style="24" hidden="1" customWidth="1"/>
    <col min="11774" max="11774" width="16.42578125" style="24" customWidth="1"/>
    <col min="11775" max="11775" width="14.7109375" style="24" customWidth="1"/>
    <col min="11776" max="11776" width="14.5703125" style="24" customWidth="1"/>
    <col min="11777" max="12025" width="9.140625" style="24"/>
    <col min="12026" max="12026" width="29.28515625" style="24" customWidth="1"/>
    <col min="12027" max="12027" width="82" style="24" customWidth="1"/>
    <col min="12028" max="12029" width="0" style="24" hidden="1" customWidth="1"/>
    <col min="12030" max="12030" width="16.42578125" style="24" customWidth="1"/>
    <col min="12031" max="12031" width="14.7109375" style="24" customWidth="1"/>
    <col min="12032" max="12032" width="14.5703125" style="24" customWidth="1"/>
    <col min="12033" max="12281" width="9.140625" style="24"/>
    <col min="12282" max="12282" width="29.28515625" style="24" customWidth="1"/>
    <col min="12283" max="12283" width="82" style="24" customWidth="1"/>
    <col min="12284" max="12285" width="0" style="24" hidden="1" customWidth="1"/>
    <col min="12286" max="12286" width="16.42578125" style="24" customWidth="1"/>
    <col min="12287" max="12287" width="14.7109375" style="24" customWidth="1"/>
    <col min="12288" max="12288" width="14.5703125" style="24" customWidth="1"/>
    <col min="12289" max="12537" width="9.140625" style="24"/>
    <col min="12538" max="12538" width="29.28515625" style="24" customWidth="1"/>
    <col min="12539" max="12539" width="82" style="24" customWidth="1"/>
    <col min="12540" max="12541" width="0" style="24" hidden="1" customWidth="1"/>
    <col min="12542" max="12542" width="16.42578125" style="24" customWidth="1"/>
    <col min="12543" max="12543" width="14.7109375" style="24" customWidth="1"/>
    <col min="12544" max="12544" width="14.5703125" style="24" customWidth="1"/>
    <col min="12545" max="12793" width="9.140625" style="24"/>
    <col min="12794" max="12794" width="29.28515625" style="24" customWidth="1"/>
    <col min="12795" max="12795" width="82" style="24" customWidth="1"/>
    <col min="12796" max="12797" width="0" style="24" hidden="1" customWidth="1"/>
    <col min="12798" max="12798" width="16.42578125" style="24" customWidth="1"/>
    <col min="12799" max="12799" width="14.7109375" style="24" customWidth="1"/>
    <col min="12800" max="12800" width="14.5703125" style="24" customWidth="1"/>
    <col min="12801" max="13049" width="9.140625" style="24"/>
    <col min="13050" max="13050" width="29.28515625" style="24" customWidth="1"/>
    <col min="13051" max="13051" width="82" style="24" customWidth="1"/>
    <col min="13052" max="13053" width="0" style="24" hidden="1" customWidth="1"/>
    <col min="13054" max="13054" width="16.42578125" style="24" customWidth="1"/>
    <col min="13055" max="13055" width="14.7109375" style="24" customWidth="1"/>
    <col min="13056" max="13056" width="14.5703125" style="24" customWidth="1"/>
    <col min="13057" max="13305" width="9.140625" style="24"/>
    <col min="13306" max="13306" width="29.28515625" style="24" customWidth="1"/>
    <col min="13307" max="13307" width="82" style="24" customWidth="1"/>
    <col min="13308" max="13309" width="0" style="24" hidden="1" customWidth="1"/>
    <col min="13310" max="13310" width="16.42578125" style="24" customWidth="1"/>
    <col min="13311" max="13311" width="14.7109375" style="24" customWidth="1"/>
    <col min="13312" max="13312" width="14.5703125" style="24" customWidth="1"/>
    <col min="13313" max="13561" width="9.140625" style="24"/>
    <col min="13562" max="13562" width="29.28515625" style="24" customWidth="1"/>
    <col min="13563" max="13563" width="82" style="24" customWidth="1"/>
    <col min="13564" max="13565" width="0" style="24" hidden="1" customWidth="1"/>
    <col min="13566" max="13566" width="16.42578125" style="24" customWidth="1"/>
    <col min="13567" max="13567" width="14.7109375" style="24" customWidth="1"/>
    <col min="13568" max="13568" width="14.5703125" style="24" customWidth="1"/>
    <col min="13569" max="13817" width="9.140625" style="24"/>
    <col min="13818" max="13818" width="29.28515625" style="24" customWidth="1"/>
    <col min="13819" max="13819" width="82" style="24" customWidth="1"/>
    <col min="13820" max="13821" width="0" style="24" hidden="1" customWidth="1"/>
    <col min="13822" max="13822" width="16.42578125" style="24" customWidth="1"/>
    <col min="13823" max="13823" width="14.7109375" style="24" customWidth="1"/>
    <col min="13824" max="13824" width="14.5703125" style="24" customWidth="1"/>
    <col min="13825" max="14073" width="9.140625" style="24"/>
    <col min="14074" max="14074" width="29.28515625" style="24" customWidth="1"/>
    <col min="14075" max="14075" width="82" style="24" customWidth="1"/>
    <col min="14076" max="14077" width="0" style="24" hidden="1" customWidth="1"/>
    <col min="14078" max="14078" width="16.42578125" style="24" customWidth="1"/>
    <col min="14079" max="14079" width="14.7109375" style="24" customWidth="1"/>
    <col min="14080" max="14080" width="14.5703125" style="24" customWidth="1"/>
    <col min="14081" max="14329" width="9.140625" style="24"/>
    <col min="14330" max="14330" width="29.28515625" style="24" customWidth="1"/>
    <col min="14331" max="14331" width="82" style="24" customWidth="1"/>
    <col min="14332" max="14333" width="0" style="24" hidden="1" customWidth="1"/>
    <col min="14334" max="14334" width="16.42578125" style="24" customWidth="1"/>
    <col min="14335" max="14335" width="14.7109375" style="24" customWidth="1"/>
    <col min="14336" max="14336" width="14.5703125" style="24" customWidth="1"/>
    <col min="14337" max="14585" width="9.140625" style="24"/>
    <col min="14586" max="14586" width="29.28515625" style="24" customWidth="1"/>
    <col min="14587" max="14587" width="82" style="24" customWidth="1"/>
    <col min="14588" max="14589" width="0" style="24" hidden="1" customWidth="1"/>
    <col min="14590" max="14590" width="16.42578125" style="24" customWidth="1"/>
    <col min="14591" max="14591" width="14.7109375" style="24" customWidth="1"/>
    <col min="14592" max="14592" width="14.5703125" style="24" customWidth="1"/>
    <col min="14593" max="14841" width="9.140625" style="24"/>
    <col min="14842" max="14842" width="29.28515625" style="24" customWidth="1"/>
    <col min="14843" max="14843" width="82" style="24" customWidth="1"/>
    <col min="14844" max="14845" width="0" style="24" hidden="1" customWidth="1"/>
    <col min="14846" max="14846" width="16.42578125" style="24" customWidth="1"/>
    <col min="14847" max="14847" width="14.7109375" style="24" customWidth="1"/>
    <col min="14848" max="14848" width="14.5703125" style="24" customWidth="1"/>
    <col min="14849" max="15097" width="9.140625" style="24"/>
    <col min="15098" max="15098" width="29.28515625" style="24" customWidth="1"/>
    <col min="15099" max="15099" width="82" style="24" customWidth="1"/>
    <col min="15100" max="15101" width="0" style="24" hidden="1" customWidth="1"/>
    <col min="15102" max="15102" width="16.42578125" style="24" customWidth="1"/>
    <col min="15103" max="15103" width="14.7109375" style="24" customWidth="1"/>
    <col min="15104" max="15104" width="14.5703125" style="24" customWidth="1"/>
    <col min="15105" max="15353" width="9.140625" style="24"/>
    <col min="15354" max="15354" width="29.28515625" style="24" customWidth="1"/>
    <col min="15355" max="15355" width="82" style="24" customWidth="1"/>
    <col min="15356" max="15357" width="0" style="24" hidden="1" customWidth="1"/>
    <col min="15358" max="15358" width="16.42578125" style="24" customWidth="1"/>
    <col min="15359" max="15359" width="14.7109375" style="24" customWidth="1"/>
    <col min="15360" max="15360" width="14.5703125" style="24" customWidth="1"/>
    <col min="15361" max="15609" width="9.140625" style="24"/>
    <col min="15610" max="15610" width="29.28515625" style="24" customWidth="1"/>
    <col min="15611" max="15611" width="82" style="24" customWidth="1"/>
    <col min="15612" max="15613" width="0" style="24" hidden="1" customWidth="1"/>
    <col min="15614" max="15614" width="16.42578125" style="24" customWidth="1"/>
    <col min="15615" max="15615" width="14.7109375" style="24" customWidth="1"/>
    <col min="15616" max="15616" width="14.5703125" style="24" customWidth="1"/>
    <col min="15617" max="15865" width="9.140625" style="24"/>
    <col min="15866" max="15866" width="29.28515625" style="24" customWidth="1"/>
    <col min="15867" max="15867" width="82" style="24" customWidth="1"/>
    <col min="15868" max="15869" width="0" style="24" hidden="1" customWidth="1"/>
    <col min="15870" max="15870" width="16.42578125" style="24" customWidth="1"/>
    <col min="15871" max="15871" width="14.7109375" style="24" customWidth="1"/>
    <col min="15872" max="15872" width="14.5703125" style="24" customWidth="1"/>
    <col min="15873" max="16121" width="9.140625" style="24"/>
    <col min="16122" max="16122" width="29.28515625" style="24" customWidth="1"/>
    <col min="16123" max="16123" width="82" style="24" customWidth="1"/>
    <col min="16124" max="16125" width="0" style="24" hidden="1" customWidth="1"/>
    <col min="16126" max="16126" width="16.42578125" style="24" customWidth="1"/>
    <col min="16127" max="16127" width="14.7109375" style="24" customWidth="1"/>
    <col min="16128" max="16128" width="14.5703125" style="24" customWidth="1"/>
    <col min="16129" max="16384" width="9.140625" style="24"/>
  </cols>
  <sheetData>
    <row r="1" spans="1:6" ht="15.75" x14ac:dyDescent="0.2">
      <c r="C1" s="25" t="s">
        <v>531</v>
      </c>
    </row>
    <row r="2" spans="1:6" ht="15.75" x14ac:dyDescent="0.2">
      <c r="A2" s="26"/>
      <c r="C2" s="2" t="s">
        <v>532</v>
      </c>
    </row>
    <row r="3" spans="1:6" ht="15.75" x14ac:dyDescent="0.2">
      <c r="C3" s="3" t="s">
        <v>533</v>
      </c>
    </row>
    <row r="4" spans="1:6" ht="15.75" x14ac:dyDescent="0.2">
      <c r="C4" s="3" t="s">
        <v>773</v>
      </c>
      <c r="D4" s="3"/>
      <c r="E4" s="3"/>
      <c r="F4" s="3"/>
    </row>
    <row r="5" spans="1:6" x14ac:dyDescent="0.2">
      <c r="C5" s="27"/>
    </row>
    <row r="6" spans="1:6" ht="15.75" x14ac:dyDescent="0.2">
      <c r="B6" s="43"/>
    </row>
    <row r="7" spans="1:6" ht="18.75" x14ac:dyDescent="0.2">
      <c r="A7" s="209" t="s">
        <v>634</v>
      </c>
      <c r="B7" s="209"/>
      <c r="C7" s="209"/>
      <c r="D7" s="209"/>
      <c r="E7" s="209"/>
    </row>
    <row r="8" spans="1:6" ht="18.75" x14ac:dyDescent="0.2">
      <c r="A8" s="210"/>
      <c r="B8" s="210"/>
      <c r="C8" s="28"/>
      <c r="D8" s="28"/>
      <c r="E8" s="28"/>
    </row>
    <row r="9" spans="1:6" ht="21.75" customHeight="1" x14ac:dyDescent="0.25">
      <c r="A9" s="29"/>
      <c r="B9" s="29"/>
      <c r="C9" s="90"/>
      <c r="D9" s="90"/>
      <c r="E9" s="30" t="s">
        <v>626</v>
      </c>
    </row>
    <row r="10" spans="1:6" ht="56.25" x14ac:dyDescent="0.2">
      <c r="A10" s="31" t="s">
        <v>627</v>
      </c>
      <c r="B10" s="32" t="s">
        <v>628</v>
      </c>
      <c r="C10" s="33" t="s">
        <v>527</v>
      </c>
      <c r="D10" s="33" t="s">
        <v>528</v>
      </c>
      <c r="E10" s="33" t="s">
        <v>529</v>
      </c>
    </row>
    <row r="11" spans="1:6" ht="18.75" x14ac:dyDescent="0.2">
      <c r="A11" s="32">
        <v>1</v>
      </c>
      <c r="B11" s="32">
        <v>2</v>
      </c>
      <c r="C11" s="32">
        <v>3</v>
      </c>
      <c r="D11" s="32">
        <v>4</v>
      </c>
      <c r="E11" s="32">
        <v>5</v>
      </c>
    </row>
    <row r="12" spans="1:6" ht="18.75" x14ac:dyDescent="0.2">
      <c r="A12" s="34"/>
      <c r="B12" s="35"/>
      <c r="C12" s="36"/>
      <c r="D12" s="36"/>
      <c r="E12" s="36"/>
    </row>
    <row r="13" spans="1:6" ht="37.5" x14ac:dyDescent="0.3">
      <c r="A13" s="44" t="s">
        <v>638</v>
      </c>
      <c r="B13" s="37" t="s">
        <v>637</v>
      </c>
      <c r="C13" s="38">
        <f>3272250.32739+211455.7-7125+621.49476+133.9</f>
        <v>3477336.4221500005</v>
      </c>
      <c r="D13" s="38">
        <v>3224878.2</v>
      </c>
      <c r="E13" s="38">
        <v>3062199.8</v>
      </c>
      <c r="F13" s="86"/>
    </row>
    <row r="14" spans="1:6" ht="18.75" x14ac:dyDescent="0.3">
      <c r="A14" s="44"/>
      <c r="B14" s="37"/>
      <c r="C14" s="38"/>
      <c r="D14" s="38"/>
      <c r="E14" s="38"/>
    </row>
    <row r="15" spans="1:6" ht="18.75" x14ac:dyDescent="0.3">
      <c r="A15" s="58"/>
      <c r="B15" s="61"/>
      <c r="C15" s="59"/>
      <c r="D15" s="83"/>
      <c r="E15" s="84"/>
    </row>
    <row r="16" spans="1:6" ht="37.5" x14ac:dyDescent="0.3">
      <c r="A16" s="60" t="s">
        <v>629</v>
      </c>
      <c r="B16" s="62" t="s">
        <v>639</v>
      </c>
      <c r="C16" s="91">
        <f>3285516.15673+26358.82725+237875.5363-7125+51246.00898+11921</f>
        <v>3605792.5292599997</v>
      </c>
      <c r="D16" s="38">
        <v>3224878.2</v>
      </c>
      <c r="E16" s="38">
        <v>3062199.8</v>
      </c>
      <c r="F16" s="85"/>
    </row>
    <row r="17" spans="1:5" ht="18.75" x14ac:dyDescent="0.3">
      <c r="A17" s="40"/>
      <c r="B17" s="41"/>
      <c r="C17" s="63"/>
      <c r="D17" s="39"/>
      <c r="E17" s="42"/>
    </row>
    <row r="18" spans="1:5" ht="12.75" customHeight="1" x14ac:dyDescent="0.2">
      <c r="A18" s="211"/>
      <c r="B18" s="213" t="s">
        <v>630</v>
      </c>
      <c r="C18" s="214">
        <f>C16-C13</f>
        <v>128456.10710999928</v>
      </c>
      <c r="D18" s="214">
        <f t="shared" ref="D18:E18" si="0">D16-D13</f>
        <v>0</v>
      </c>
      <c r="E18" s="214">
        <f t="shared" si="0"/>
        <v>0</v>
      </c>
    </row>
    <row r="19" spans="1:5" ht="24" customHeight="1" x14ac:dyDescent="0.2">
      <c r="A19" s="212"/>
      <c r="B19" s="213"/>
      <c r="C19" s="215"/>
      <c r="D19" s="215"/>
      <c r="E19" s="215"/>
    </row>
    <row r="21" spans="1:5" ht="15" hidden="1" x14ac:dyDescent="0.2">
      <c r="B21" s="92" t="s">
        <v>631</v>
      </c>
      <c r="C21" s="82">
        <v>3285092.5</v>
      </c>
      <c r="D21" s="82">
        <v>3215056.5</v>
      </c>
      <c r="E21" s="82">
        <v>3018558.8</v>
      </c>
    </row>
    <row r="22" spans="1:5" ht="15" hidden="1" x14ac:dyDescent="0.2">
      <c r="B22" s="92" t="s">
        <v>632</v>
      </c>
      <c r="C22" s="93">
        <v>3327092.5000000005</v>
      </c>
      <c r="D22" s="93">
        <v>3215056.5024999999</v>
      </c>
      <c r="E22" s="93">
        <v>3018558.8000000007</v>
      </c>
    </row>
    <row r="23" spans="1:5" ht="15" hidden="1" x14ac:dyDescent="0.2">
      <c r="B23" s="92" t="s">
        <v>633</v>
      </c>
      <c r="C23" s="93">
        <f>C21-C22</f>
        <v>-42000.000000000466</v>
      </c>
      <c r="D23" s="93">
        <f t="shared" ref="D23:E23" si="1">D21-D22</f>
        <v>-2.4999999441206455E-3</v>
      </c>
      <c r="E23" s="93">
        <f t="shared" si="1"/>
        <v>0</v>
      </c>
    </row>
    <row r="24" spans="1:5" hidden="1" x14ac:dyDescent="0.2"/>
    <row r="25" spans="1:5" hidden="1" x14ac:dyDescent="0.2"/>
    <row r="26" spans="1:5" ht="18" x14ac:dyDescent="0.25">
      <c r="B26" s="87"/>
      <c r="C26" s="88"/>
      <c r="D26" s="89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Дх</vt:lpstr>
      <vt:lpstr>МП</vt:lpstr>
      <vt:lpstr>вед.</vt:lpstr>
      <vt:lpstr>источн</vt:lpstr>
      <vt:lpstr>вед.!APPT</vt:lpstr>
      <vt:lpstr>вед.!SIGN</vt:lpstr>
      <vt:lpstr>вед.!Заголовки_для_печати</vt:lpstr>
      <vt:lpstr>МП!Заголовки_для_печати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Сомова Наталья Александровна</cp:lastModifiedBy>
  <cp:lastPrinted>2022-03-15T09:09:01Z</cp:lastPrinted>
  <dcterms:created xsi:type="dcterms:W3CDTF">2021-09-22T04:47:41Z</dcterms:created>
  <dcterms:modified xsi:type="dcterms:W3CDTF">2022-03-15T09:09:09Z</dcterms:modified>
</cp:coreProperties>
</file>